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U:\DDR\DDES\DDES-Etudes-Stats\06_Publications_événements\QRS_les brèves\n°5 Praticiens hospitaliers\"/>
    </mc:Choice>
  </mc:AlternateContent>
  <xr:revisionPtr revIDLastSave="0" documentId="13_ncr:1_{75C3BCF7-2C43-4F04-83D6-3F02A48994AF}" xr6:coauthVersionLast="45" xr6:coauthVersionMax="45" xr10:uidLastSave="{00000000-0000-0000-0000-000000000000}"/>
  <bookViews>
    <workbookView xWindow="-120" yWindow="-120" windowWidth="29040" windowHeight="15840" tabRatio="762" xr2:uid="{7CDFA30F-B380-4628-B882-B1F3301ACE7B}"/>
  </bookViews>
  <sheets>
    <sheet name="PH 2019_ensemble" sheetId="8" r:id="rId1"/>
    <sheet name="PH Hommes_Femmes" sheetId="2" r:id="rId2"/>
    <sheet name="Age moyen" sheetId="11" r:id="rId3"/>
    <sheet name="Pyramide H_F" sheetId="3" r:id="rId4"/>
    <sheet name="Effectif par statut PH" sheetId="7" r:id="rId5"/>
    <sheet name="cotisations 2010_2019" sheetId="1" r:id="rId6"/>
    <sheet name="Ass moyenne par statut PH" sheetId="9" r:id="rId7"/>
    <sheet name="Effectif&amp;cotis moy 2019 par âge" sheetId="6" r:id="rId8"/>
  </sheets>
  <externalReferences>
    <externalReference r:id="rId9"/>
  </externalReferences>
  <definedNames>
    <definedName name="Exercice">'[1]Hypo + récap'!$F$1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I14" i="1" l="1"/>
  <c r="I13" i="1"/>
  <c r="I12" i="1"/>
  <c r="I11" i="1"/>
  <c r="I10" i="1"/>
  <c r="I9" i="1"/>
  <c r="I8" i="1"/>
  <c r="I7" i="1"/>
  <c r="I6" i="1"/>
  <c r="H14" i="1"/>
  <c r="H13" i="1"/>
  <c r="H12" i="1"/>
  <c r="H11" i="1"/>
  <c r="H10" i="1"/>
  <c r="H9" i="1"/>
  <c r="H8" i="1"/>
  <c r="H7" i="1"/>
  <c r="H6" i="1"/>
  <c r="G15" i="1"/>
  <c r="D5" i="8" l="1"/>
  <c r="E8" i="1" l="1"/>
  <c r="E14" i="1" l="1"/>
  <c r="E13" i="1" l="1"/>
  <c r="E12" i="1"/>
  <c r="E11" i="1"/>
  <c r="E10" i="1"/>
  <c r="E9" i="1"/>
  <c r="B15" i="1" l="1"/>
  <c r="E9" i="2" l="1"/>
  <c r="E6" i="2" l="1"/>
  <c r="E5" i="2"/>
  <c r="E4" i="2"/>
  <c r="D3" i="7" l="1"/>
  <c r="E3" i="7" s="1"/>
  <c r="F3" i="7" s="1"/>
  <c r="G3" i="7" s="1"/>
  <c r="H3" i="7" s="1"/>
  <c r="I3" i="7" s="1"/>
  <c r="J3" i="7" s="1"/>
  <c r="E12" i="2" l="1"/>
  <c r="E11" i="2"/>
  <c r="E10" i="2"/>
  <c r="E8" i="2"/>
  <c r="E7" i="2"/>
  <c r="E13" i="2" l="1"/>
</calcChain>
</file>

<file path=xl/sharedStrings.xml><?xml version="1.0" encoding="utf-8"?>
<sst xmlns="http://schemas.openxmlformats.org/spreadsheetml/2006/main" count="62" uniqueCount="51">
  <si>
    <t>annee</t>
  </si>
  <si>
    <t>Année</t>
  </si>
  <si>
    <t>Hommes</t>
  </si>
  <si>
    <t>Femmes</t>
  </si>
  <si>
    <t>Total</t>
  </si>
  <si>
    <t>Age</t>
  </si>
  <si>
    <t>année nais</t>
  </si>
  <si>
    <t>Clinicien</t>
  </si>
  <si>
    <t>Population</t>
  </si>
  <si>
    <t>Contractuel</t>
  </si>
  <si>
    <t>Attaché</t>
  </si>
  <si>
    <t>part PH</t>
  </si>
  <si>
    <t>Evolution des effectifs par statut de PH</t>
  </si>
  <si>
    <t>Assistant des hôpitaux</t>
  </si>
  <si>
    <t>Nombre de cotisants 2019</t>
  </si>
  <si>
    <t>Evolution
2019 / 2010</t>
  </si>
  <si>
    <t>Les praticiens hospitaliers</t>
  </si>
  <si>
    <t>Praticien hosp
temps plein</t>
  </si>
  <si>
    <t>Praticien hosp
temps partiel</t>
  </si>
  <si>
    <t>Effectifs des praticiens hospitaliers en fonction du genre et part des femmes</t>
  </si>
  <si>
    <t>Part des Femmes (échelle de droite)</t>
  </si>
  <si>
    <t xml:space="preserve">Evolution de l’âge moyen des PH en fonction du genre </t>
  </si>
  <si>
    <t>Age moyen PH femmes</t>
  </si>
  <si>
    <t>Age moyen PH hommes</t>
  </si>
  <si>
    <t>Age moyen total PH</t>
  </si>
  <si>
    <t>Age moyen total cotisants hospitaliers Ircantec</t>
  </si>
  <si>
    <t>PH femmes</t>
  </si>
  <si>
    <t>PH hommes</t>
  </si>
  <si>
    <t>Evolution des effectifs de cotisants par statut PH</t>
  </si>
  <si>
    <t>Cotisations PH en M€</t>
  </si>
  <si>
    <t>Evolution des cotisations depuis 2010</t>
  </si>
  <si>
    <t>Cotisations FPH (en M€)</t>
  </si>
  <si>
    <t>Evolution 2019/2010</t>
  </si>
  <si>
    <t>Effectifs PH 2019</t>
  </si>
  <si>
    <t>Part dans le total des cotisations PH (échelle de droite)</t>
  </si>
  <si>
    <t>Part dans l'effectif total des PH (échelle de droite)</t>
  </si>
  <si>
    <t>Assiette moyenne</t>
  </si>
  <si>
    <t>Age 2019</t>
  </si>
  <si>
    <t>Effectif</t>
  </si>
  <si>
    <t>Effectifs des PH par âge en 2019</t>
  </si>
  <si>
    <t>Assiettes PH en M€</t>
  </si>
  <si>
    <t>PH cotisants 2019 par âge : effectifs et assiette moyenne 2019</t>
  </si>
  <si>
    <t>Cotisations des PH (en base 100)</t>
  </si>
  <si>
    <t>Assiettes de cotisation des PH (en base 100)</t>
  </si>
  <si>
    <t>Assiette moyenne annuelle
(échelle de droite)</t>
  </si>
  <si>
    <t>* Assistant hospitalier universitaire (AHU) et chef de clinique des universités (CCU)</t>
  </si>
  <si>
    <t>AHU et CCU *</t>
  </si>
  <si>
    <t>Total **</t>
  </si>
  <si>
    <t xml:space="preserve"> ** certains affiliés peuvent être déclarés dans 2 populations pour une même année, l'effectif total est en nombre d'affiliés distincts</t>
  </si>
  <si>
    <t>Part dans l'effectif total des cotisants hospitaliers de l'Ircantec</t>
  </si>
  <si>
    <t>Assiette de cotisation moyenne 2019 par statut de praticien, et part des différents statuts dans les effectifs et les cotisations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</si>
</sst>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%"/>
    <numFmt numFmtId="166" formatCode="#,##0.0"/>
    <numFmt numFmtId="167" formatCode="#,##0\ &quot;€&quot;"/>
    <numFmt numFmtId="168" formatCode="0.0000"/>
    <numFmt numFmtId="169" formatCode="#,##0;[Red]#,##0"/>
    <numFmt numFmtId="171" formatCode="_-* #,##0_-;\-* #,##0_-;_-* &quot;-&quot;??_-;_-@_-"/>
    <numFmt numFmtId="174" formatCode="_-* #,##0\ [$€-40C]_-;\-* #,##0\ [$€-40C]_-;_-* &quot;-&quot;??\ [$€-40C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0070C0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5" fillId="0" borderId="6" xfId="3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164" fontId="3" fillId="0" borderId="6" xfId="1" applyNumberFormat="1" applyFont="1" applyBorder="1"/>
    <xf numFmtId="164" fontId="5" fillId="0" borderId="8" xfId="1" applyNumberFormat="1" applyFont="1" applyBorder="1" applyAlignment="1">
      <alignment horizontal="center"/>
    </xf>
    <xf numFmtId="164" fontId="3" fillId="0" borderId="8" xfId="1" applyNumberFormat="1" applyFont="1" applyBorder="1"/>
    <xf numFmtId="0" fontId="5" fillId="0" borderId="0" xfId="0" applyFont="1"/>
    <xf numFmtId="0" fontId="4" fillId="0" borderId="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1" applyNumberFormat="1" applyFont="1"/>
    <xf numFmtId="3" fontId="0" fillId="0" borderId="0" xfId="0" applyNumberFormat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7" xfId="2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/>
    </xf>
    <xf numFmtId="0" fontId="3" fillId="0" borderId="6" xfId="0" applyFont="1" applyBorder="1"/>
    <xf numFmtId="3" fontId="4" fillId="2" borderId="4" xfId="0" applyNumberFormat="1" applyFont="1" applyFill="1" applyBorder="1"/>
    <xf numFmtId="0" fontId="13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0" fontId="4" fillId="0" borderId="4" xfId="0" applyFont="1" applyBorder="1"/>
    <xf numFmtId="0" fontId="6" fillId="0" borderId="4" xfId="0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64" fontId="2" fillId="0" borderId="0" xfId="1" applyNumberFormat="1" applyFont="1"/>
    <xf numFmtId="164" fontId="14" fillId="0" borderId="0" xfId="1" applyNumberFormat="1" applyFont="1"/>
    <xf numFmtId="0" fontId="4" fillId="2" borderId="1" xfId="0" applyFont="1" applyFill="1" applyBorder="1" applyAlignment="1">
      <alignment horizontal="center"/>
    </xf>
    <xf numFmtId="164" fontId="5" fillId="0" borderId="6" xfId="1" applyNumberFormat="1" applyFont="1" applyBorder="1"/>
    <xf numFmtId="164" fontId="5" fillId="0" borderId="8" xfId="1" applyNumberFormat="1" applyFont="1" applyBorder="1"/>
    <xf numFmtId="166" fontId="5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164" fontId="10" fillId="0" borderId="0" xfId="1" applyNumberFormat="1" applyFont="1"/>
    <xf numFmtId="164" fontId="1" fillId="0" borderId="0" xfId="1" applyNumberFormat="1" applyFont="1"/>
    <xf numFmtId="0" fontId="3" fillId="0" borderId="0" xfId="0" applyFont="1" applyBorder="1"/>
    <xf numFmtId="3" fontId="3" fillId="0" borderId="0" xfId="0" applyNumberFormat="1" applyFont="1" applyBorder="1"/>
    <xf numFmtId="166" fontId="3" fillId="0" borderId="0" xfId="0" applyNumberFormat="1" applyFont="1" applyBorder="1"/>
    <xf numFmtId="167" fontId="3" fillId="0" borderId="0" xfId="0" applyNumberFormat="1" applyFont="1" applyBorder="1"/>
    <xf numFmtId="164" fontId="5" fillId="0" borderId="0" xfId="1" applyNumberFormat="1" applyFont="1" applyBorder="1"/>
    <xf numFmtId="164" fontId="3" fillId="0" borderId="0" xfId="1" applyNumberFormat="1" applyFont="1" applyBorder="1"/>
    <xf numFmtId="168" fontId="0" fillId="0" borderId="0" xfId="0" applyNumberFormat="1"/>
    <xf numFmtId="0" fontId="0" fillId="0" borderId="0" xfId="0" applyBorder="1"/>
    <xf numFmtId="3" fontId="2" fillId="0" borderId="1" xfId="0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indent="1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Continuous"/>
    </xf>
    <xf numFmtId="3" fontId="0" fillId="3" borderId="10" xfId="0" applyNumberFormat="1" applyFill="1" applyBorder="1"/>
    <xf numFmtId="3" fontId="0" fillId="3" borderId="7" xfId="0" applyNumberFormat="1" applyFill="1" applyBorder="1"/>
    <xf numFmtId="169" fontId="8" fillId="3" borderId="6" xfId="0" applyNumberFormat="1" applyFont="1" applyFill="1" applyBorder="1"/>
    <xf numFmtId="169" fontId="8" fillId="3" borderId="8" xfId="0" applyNumberFormat="1" applyFont="1" applyFill="1" applyBorder="1"/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3" fontId="0" fillId="3" borderId="9" xfId="0" applyNumberFormat="1" applyFill="1" applyBorder="1"/>
    <xf numFmtId="0" fontId="5" fillId="0" borderId="0" xfId="0" applyFont="1" applyFill="1"/>
    <xf numFmtId="0" fontId="3" fillId="0" borderId="0" xfId="0" applyFont="1" applyFill="1"/>
    <xf numFmtId="0" fontId="4" fillId="0" borderId="11" xfId="0" applyFont="1" applyBorder="1"/>
    <xf numFmtId="164" fontId="4" fillId="0" borderId="0" xfId="1" applyNumberFormat="1" applyFont="1" applyBorder="1" applyAlignment="1">
      <alignment horizontal="center"/>
    </xf>
    <xf numFmtId="0" fontId="6" fillId="0" borderId="4" xfId="3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Continuous"/>
    </xf>
    <xf numFmtId="164" fontId="4" fillId="0" borderId="11" xfId="1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Fill="1" applyBorder="1" applyAlignment="1">
      <alignment horizontal="centerContinuous"/>
    </xf>
    <xf numFmtId="0" fontId="3" fillId="0" borderId="8" xfId="0" applyFont="1" applyBorder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" fontId="12" fillId="0" borderId="0" xfId="0" applyNumberFormat="1" applyFont="1" applyFill="1"/>
    <xf numFmtId="3" fontId="11" fillId="0" borderId="0" xfId="0" applyNumberFormat="1" applyFont="1" applyFill="1"/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/>
    </xf>
    <xf numFmtId="164" fontId="5" fillId="0" borderId="5" xfId="1" applyNumberFormat="1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164" fontId="5" fillId="0" borderId="6" xfId="1" applyNumberFormat="1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166" fontId="0" fillId="0" borderId="0" xfId="0" applyNumberFormat="1"/>
    <xf numFmtId="0" fontId="3" fillId="0" borderId="6" xfId="0" applyFont="1" applyBorder="1" applyAlignment="1">
      <alignment wrapText="1"/>
    </xf>
    <xf numFmtId="0" fontId="17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0" borderId="11" xfId="0" applyBorder="1"/>
    <xf numFmtId="164" fontId="0" fillId="0" borderId="11" xfId="1" applyNumberFormat="1" applyFont="1" applyBorder="1" applyAlignment="1">
      <alignment horizontal="center"/>
    </xf>
    <xf numFmtId="0" fontId="14" fillId="0" borderId="0" xfId="0" applyFont="1" applyBorder="1"/>
    <xf numFmtId="0" fontId="0" fillId="0" borderId="0" xfId="0" applyBorder="1" applyAlignment="1">
      <alignment horizontal="center"/>
    </xf>
    <xf numFmtId="171" fontId="0" fillId="0" borderId="6" xfId="4" applyNumberFormat="1" applyFont="1" applyBorder="1" applyAlignment="1">
      <alignment horizontal="center"/>
    </xf>
    <xf numFmtId="164" fontId="16" fillId="0" borderId="0" xfId="1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9" fontId="14" fillId="3" borderId="5" xfId="0" applyNumberFormat="1" applyFont="1" applyFill="1" applyBorder="1"/>
    <xf numFmtId="169" fontId="14" fillId="3" borderId="6" xfId="0" applyNumberFormat="1" applyFont="1" applyFill="1" applyBorder="1"/>
    <xf numFmtId="3" fontId="0" fillId="0" borderId="0" xfId="0" applyNumberFormat="1"/>
    <xf numFmtId="3" fontId="0" fillId="0" borderId="4" xfId="0" applyNumberForma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/>
    <xf numFmtId="3" fontId="5" fillId="0" borderId="6" xfId="0" applyNumberFormat="1" applyFont="1" applyBorder="1" applyAlignment="1">
      <alignment horizontal="right" vertical="center"/>
    </xf>
    <xf numFmtId="174" fontId="5" fillId="0" borderId="6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174" fontId="5" fillId="0" borderId="5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174" fontId="5" fillId="0" borderId="8" xfId="0" applyNumberFormat="1" applyFont="1" applyBorder="1" applyAlignment="1">
      <alignment horizontal="right" vertical="center"/>
    </xf>
    <xf numFmtId="171" fontId="3" fillId="0" borderId="0" xfId="4" applyNumberFormat="1" applyFont="1" applyFill="1" applyAlignment="1">
      <alignment horizontal="center"/>
    </xf>
  </cellXfs>
  <cellStyles count="5">
    <cellStyle name="Milliers" xfId="4" builtinId="3"/>
    <cellStyle name="Normal" xfId="0" builtinId="0"/>
    <cellStyle name="Normal_Feuil2" xfId="3" xr:uid="{8F0F4F9E-F3BD-4716-B9B0-14C5604BA6D2}"/>
    <cellStyle name="Normal_synth" xfId="2" xr:uid="{7B4F514A-CE1A-4FCF-B788-88EAC536DFA8}"/>
    <cellStyle name="Pourcentage" xfId="1" builtinId="5"/>
  </cellStyles>
  <dxfs count="0"/>
  <tableStyles count="0" defaultTableStyle="TableStyleMedium2" defaultPivotStyle="PivotStyleLight16"/>
  <colors>
    <mruColors>
      <color rgb="FFFF505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22326782322945E-2"/>
          <c:y val="4.5977011494252873E-2"/>
          <c:w val="0.59288086550156838"/>
          <c:h val="0.8570605320103011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'PH Hommes_Femmes'!$C$3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'PH Hommes_Femmes'!$A$4:$A$13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'PH Hommes_Femmes'!$C$4:$C$13</c:f>
              <c:numCache>
                <c:formatCode>_-* #\ ##0_-;\-* #\ ##0_-;_-* "-"??_-;_-@_-</c:formatCode>
                <c:ptCount val="10"/>
                <c:pt idx="0">
                  <c:v>47496</c:v>
                </c:pt>
                <c:pt idx="1">
                  <c:v>48130</c:v>
                </c:pt>
                <c:pt idx="2">
                  <c:v>49052</c:v>
                </c:pt>
                <c:pt idx="3">
                  <c:v>49198</c:v>
                </c:pt>
                <c:pt idx="4">
                  <c:v>48607</c:v>
                </c:pt>
                <c:pt idx="5">
                  <c:v>47394</c:v>
                </c:pt>
                <c:pt idx="6">
                  <c:v>47564</c:v>
                </c:pt>
                <c:pt idx="7">
                  <c:v>47387</c:v>
                </c:pt>
                <c:pt idx="8">
                  <c:v>47226</c:v>
                </c:pt>
                <c:pt idx="9">
                  <c:v>47355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A1-41DA-AAB5-87E52914F377}"/>
            </c:ext>
          </c:extLst>
        </c:ser>
        <c:ser>
          <c:idx val="0"/>
          <c:order val="1"/>
          <c:tx>
            <c:strRef>
              <c:f>'PH Hommes_Femmes'!$B$3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numRef>
              <c:f>'PH Hommes_Femmes'!$A$4:$A$13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'PH Hommes_Femmes'!$B$4:$B$13</c:f>
              <c:numCache>
                <c:formatCode>_-* #\ ##0_-;\-* #\ ##0_-;_-* "-"??_-;_-@_-</c:formatCode>
                <c:ptCount val="10"/>
                <c:pt idx="0" formatCode="#\ ##0.0">
                  <c:v>38274</c:v>
                </c:pt>
                <c:pt idx="1">
                  <c:v>39550</c:v>
                </c:pt>
                <c:pt idx="2">
                  <c:v>41644</c:v>
                </c:pt>
                <c:pt idx="3">
                  <c:v>43881</c:v>
                </c:pt>
                <c:pt idx="4">
                  <c:v>44595</c:v>
                </c:pt>
                <c:pt idx="5">
                  <c:v>44985</c:v>
                </c:pt>
                <c:pt idx="6">
                  <c:v>46323</c:v>
                </c:pt>
                <c:pt idx="7">
                  <c:v>47640</c:v>
                </c:pt>
                <c:pt idx="8">
                  <c:v>48470</c:v>
                </c:pt>
                <c:pt idx="9">
                  <c:v>50048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1-41DA-AAB5-87E52914F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21573848"/>
        <c:axId val="321566632"/>
      </c:barChart>
      <c:lineChart>
        <c:grouping val="standard"/>
        <c:varyColors val="0"/>
        <c:ser>
          <c:idx val="2"/>
          <c:order val="2"/>
          <c:tx>
            <c:strRef>
              <c:f>'PH Hommes_Femmes'!$E$3</c:f>
              <c:strCache>
                <c:ptCount val="1"/>
                <c:pt idx="0">
                  <c:v>Part des Femmes (échelle de droite)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'PH Hommes_Femmes'!$A$4:$A$13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'PH Hommes_Femmes'!$E$4:$E$13</c:f>
              <c:numCache>
                <c:formatCode>0.0%</c:formatCode>
                <c:ptCount val="10"/>
                <c:pt idx="0">
                  <c:v>0.44623994403637635</c:v>
                </c:pt>
                <c:pt idx="1">
                  <c:v>0.45107208029197082</c:v>
                </c:pt>
                <c:pt idx="2">
                  <c:v>0.45916027167681045</c:v>
                </c:pt>
                <c:pt idx="3">
                  <c:v>0.4714382406342999</c:v>
                </c:pt>
                <c:pt idx="4">
                  <c:v>0.47847685671981288</c:v>
                </c:pt>
                <c:pt idx="5">
                  <c:v>0.48696132237846262</c:v>
                </c:pt>
                <c:pt idx="6">
                  <c:v>0.49339099129804981</c:v>
                </c:pt>
                <c:pt idx="7">
                  <c:v>0.50133120060614356</c:v>
                </c:pt>
                <c:pt idx="8">
                  <c:v>0.50649974920581842</c:v>
                </c:pt>
                <c:pt idx="9">
                  <c:v>0.51382400952742724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A1-41DA-AAB5-87E52914F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573192"/>
        <c:axId val="321564336"/>
      </c:lineChart>
      <c:catAx>
        <c:axId val="32157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1566632"/>
        <c:crosses val="autoZero"/>
        <c:auto val="1"/>
        <c:lblAlgn val="ctr"/>
        <c:lblOffset val="100"/>
        <c:noMultiLvlLbl val="0"/>
      </c:catAx>
      <c:valAx>
        <c:axId val="321566632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1573848"/>
        <c:crosses val="autoZero"/>
        <c:crossBetween val="between"/>
      </c:valAx>
      <c:valAx>
        <c:axId val="321564336"/>
        <c:scaling>
          <c:orientation val="minMax"/>
          <c:min val="0.30000000000000004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1573192"/>
        <c:crosses val="max"/>
        <c:crossBetween val="between"/>
      </c:valAx>
      <c:catAx>
        <c:axId val="321573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1564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038405565158017"/>
          <c:y val="0.32601716321509966"/>
          <c:w val="0.23660781426711902"/>
          <c:h val="0.34796534445733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77736308972938E-2"/>
          <c:y val="2.7777777777777776E-2"/>
          <c:w val="0.87572246273643839"/>
          <c:h val="0.71950553338615197"/>
        </c:manualLayout>
      </c:layout>
      <c:lineChart>
        <c:grouping val="standard"/>
        <c:varyColors val="0"/>
        <c:ser>
          <c:idx val="0"/>
          <c:order val="0"/>
          <c:tx>
            <c:v>Praticiens hospitaliers femmes</c:v>
          </c:tx>
          <c:spPr>
            <a:ln w="539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2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FEF5860-87C7-4005-A16E-0AE91ADB1C4E}" type="VALUE">
                      <a:rPr lang="en-US"/>
                      <a:pPr>
                        <a:defRPr b="1">
                          <a:solidFill>
                            <a:schemeClr val="accent2"/>
                          </a:solidFill>
                        </a:defRPr>
                      </a:pPr>
                      <a:t>[VALEUR]</a:t>
                    </a:fld>
                    <a:r>
                      <a:rPr lang="en-US"/>
                      <a:t> ans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A1F-4A3A-9FBB-F4F0EEDA4B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'Age moyen'!$A$4:$A$13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'Age moyen'!$B$4:$B$13</c:f>
              <c:numCache>
                <c:formatCode>#\ ##0.0</c:formatCode>
                <c:ptCount val="10"/>
                <c:pt idx="0">
                  <c:v>44.713636244872362</c:v>
                </c:pt>
                <c:pt idx="1">
                  <c:v>44.838416021847976</c:v>
                </c:pt>
                <c:pt idx="2">
                  <c:v>44.651336487427649</c:v>
                </c:pt>
                <c:pt idx="3">
                  <c:v>44.241082214573886</c:v>
                </c:pt>
                <c:pt idx="4">
                  <c:v>44.404077787497478</c:v>
                </c:pt>
                <c:pt idx="5">
                  <c:v>44.217182497331912</c:v>
                </c:pt>
                <c:pt idx="6">
                  <c:v>44.10951805147694</c:v>
                </c:pt>
                <c:pt idx="7">
                  <c:v>43.992945770611577</c:v>
                </c:pt>
                <c:pt idx="8">
                  <c:v>43.897608386124922</c:v>
                </c:pt>
                <c:pt idx="9">
                  <c:v>43.821257969739975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F-4A3A-9FBB-F4F0EEDA4B84}"/>
            </c:ext>
          </c:extLst>
        </c:ser>
        <c:ser>
          <c:idx val="1"/>
          <c:order val="1"/>
          <c:tx>
            <c:v>Praticiens hospitaliers hommes</c:v>
          </c:tx>
          <c:spPr>
            <a:ln w="34925" cap="rnd">
              <a:solidFill>
                <a:schemeClr val="accent1"/>
              </a:solidFill>
              <a:prstDash val="dashDot"/>
              <a:round/>
            </a:ln>
            <a:effectLst/>
          </c:spPr>
          <c:marker>
            <c:symbol val="none"/>
          </c:marker>
          <c:dLbls>
            <c:dLbl>
              <c:idx val="9"/>
              <c:tx>
                <c:rich>
                  <a:bodyPr/>
                  <a:lstStyle/>
                  <a:p>
                    <a:fld id="{D5216444-83EB-4B99-BEAE-DF0C1BB3470D}" type="VALUE">
                      <a:rPr lang="en-US"/>
                      <a:pPr/>
                      <a:t>[VALEUR]</a:t>
                    </a:fld>
                    <a:r>
                      <a:rPr lang="en-US"/>
                      <a:t> 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A1F-4A3A-9FBB-F4F0EEDA4B8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'Age moyen'!$A$4:$A$13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'Age moyen'!$C$4:$C$13</c:f>
              <c:numCache>
                <c:formatCode>#\ ##0.0</c:formatCode>
                <c:ptCount val="10"/>
                <c:pt idx="0">
                  <c:v>48.849868379488257</c:v>
                </c:pt>
                <c:pt idx="1">
                  <c:v>49.228304711214605</c:v>
                </c:pt>
                <c:pt idx="2">
                  <c:v>49.2054755395977</c:v>
                </c:pt>
                <c:pt idx="3">
                  <c:v>49.053530010172942</c:v>
                </c:pt>
                <c:pt idx="4">
                  <c:v>49.422744128553774</c:v>
                </c:pt>
                <c:pt idx="5">
                  <c:v>49.387876738386105</c:v>
                </c:pt>
                <c:pt idx="6">
                  <c:v>49.298584488351516</c:v>
                </c:pt>
                <c:pt idx="7">
                  <c:v>49.192986535331542</c:v>
                </c:pt>
                <c:pt idx="8">
                  <c:v>49.015810025041382</c:v>
                </c:pt>
                <c:pt idx="9">
                  <c:v>48.751195969687991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F-4A3A-9FBB-F4F0EEDA4B84}"/>
            </c:ext>
          </c:extLst>
        </c:ser>
        <c:ser>
          <c:idx val="2"/>
          <c:order val="2"/>
          <c:tx>
            <c:v>Total praticiens hospitaliers</c:v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tx>
                <c:rich>
                  <a:bodyPr/>
                  <a:lstStyle/>
                  <a:p>
                    <a:fld id="{879B6DD5-0780-4150-8796-BF708C463272}" type="VALUE">
                      <a:rPr lang="en-US"/>
                      <a:pPr/>
                      <a:t>[VALEUR]</a:t>
                    </a:fld>
                    <a:r>
                      <a:rPr lang="en-US"/>
                      <a:t> ans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A1F-4A3A-9FBB-F4F0EEDA4B8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'Age moyen'!$A$4:$A$13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'Age moyen'!$D$4:$D$13</c:f>
              <c:numCache>
                <c:formatCode>#\ ##0.0</c:formatCode>
                <c:ptCount val="10"/>
                <c:pt idx="0">
                  <c:v>47.003906341099373</c:v>
                </c:pt>
                <c:pt idx="1">
                  <c:v>47.24753548445986</c:v>
                </c:pt>
                <c:pt idx="2">
                  <c:v>47.113747421600095</c:v>
                </c:pt>
                <c:pt idx="3">
                  <c:v>46.783806155466927</c:v>
                </c:pt>
                <c:pt idx="4">
                  <c:v>47.020038014239233</c:v>
                </c:pt>
                <c:pt idx="5">
                  <c:v>46.868024704735078</c:v>
                </c:pt>
                <c:pt idx="6">
                  <c:v>46.736197300236711</c:v>
                </c:pt>
                <c:pt idx="7">
                  <c:v>46.584147882873395</c:v>
                </c:pt>
                <c:pt idx="8">
                  <c:v>46.420859357835596</c:v>
                </c:pt>
                <c:pt idx="9">
                  <c:v>46.21550244153174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1F-4A3A-9FBB-F4F0EEDA4B84}"/>
            </c:ext>
          </c:extLst>
        </c:ser>
        <c:ser>
          <c:idx val="3"/>
          <c:order val="3"/>
          <c:tx>
            <c:v>Total cotisants hospitaliers Ircantec</c:v>
          </c:tx>
          <c:spPr>
            <a:ln w="317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B7733EE-F10E-46B1-838F-160892A678EF}" type="VALUE">
                      <a:rPr lang="en-US"/>
                      <a:pPr>
                        <a:defRPr b="1">
                          <a:solidFill>
                            <a:schemeClr val="accent6"/>
                          </a:solidFill>
                        </a:defRPr>
                      </a:pPr>
                      <a:t>[VALEUR]</a:t>
                    </a:fld>
                    <a:r>
                      <a:rPr lang="en-US"/>
                      <a:t> ans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9A1F-4A3A-9FBB-F4F0EEDA4B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'Age moyen'!$A$4:$A$13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'Age moyen'!$E$4:$E$13</c:f>
              <c:numCache>
                <c:formatCode>#\ ##0.0</c:formatCode>
                <c:ptCount val="10"/>
                <c:pt idx="0">
                  <c:v>34.601363860525659</c:v>
                </c:pt>
                <c:pt idx="1">
                  <c:v>34.78737374906445</c:v>
                </c:pt>
                <c:pt idx="2">
                  <c:v>34.898251048919498</c:v>
                </c:pt>
                <c:pt idx="3">
                  <c:v>34.97765717968597</c:v>
                </c:pt>
                <c:pt idx="4">
                  <c:v>35.014135497049892</c:v>
                </c:pt>
                <c:pt idx="5">
                  <c:v>34.988672555463509</c:v>
                </c:pt>
                <c:pt idx="6">
                  <c:v>34.982951692321343</c:v>
                </c:pt>
                <c:pt idx="7">
                  <c:v>35.123249011457844</c:v>
                </c:pt>
                <c:pt idx="8">
                  <c:v>35.225960034930559</c:v>
                </c:pt>
                <c:pt idx="9">
                  <c:v>35.284925486233895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1F-4A3A-9FBB-F4F0EEDA4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671824"/>
        <c:axId val="729663952"/>
      </c:lineChart>
      <c:catAx>
        <c:axId val="72967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9663952"/>
        <c:crosses val="autoZero"/>
        <c:auto val="1"/>
        <c:lblAlgn val="ctr"/>
        <c:lblOffset val="100"/>
        <c:noMultiLvlLbl val="0"/>
      </c:catAx>
      <c:valAx>
        <c:axId val="729663952"/>
        <c:scaling>
          <c:orientation val="minMax"/>
          <c:max val="5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96718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84526572906711E-2"/>
          <c:y val="0.85005330356446096"/>
          <c:w val="0.89999991464481577"/>
          <c:h val="0.145317023941633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786026078291017E-2"/>
          <c:y val="3.3282053131540243E-2"/>
          <c:w val="0.92010807472595346"/>
          <c:h val="0.90153139217893219"/>
        </c:manualLayout>
      </c:layout>
      <c:barChart>
        <c:barDir val="bar"/>
        <c:grouping val="clustered"/>
        <c:varyColors val="0"/>
        <c:ser>
          <c:idx val="0"/>
          <c:order val="0"/>
          <c:tx>
            <c:v>Effectifs Femmes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'Pyramide H_F'!$A$11:$A$60</c:f>
              <c:numCache>
                <c:formatCode>General</c:formatCode>
                <c:ptCount val="5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  <c:pt idx="35">
                  <c:v>61</c:v>
                </c:pt>
                <c:pt idx="36">
                  <c:v>62</c:v>
                </c:pt>
                <c:pt idx="37">
                  <c:v>63</c:v>
                </c:pt>
                <c:pt idx="38">
                  <c:v>64</c:v>
                </c:pt>
                <c:pt idx="39">
                  <c:v>65</c:v>
                </c:pt>
                <c:pt idx="40">
                  <c:v>66</c:v>
                </c:pt>
                <c:pt idx="41">
                  <c:v>67</c:v>
                </c:pt>
                <c:pt idx="42">
                  <c:v>68</c:v>
                </c:pt>
                <c:pt idx="43">
                  <c:v>69</c:v>
                </c:pt>
                <c:pt idx="44">
                  <c:v>70</c:v>
                </c:pt>
                <c:pt idx="45">
                  <c:v>71</c:v>
                </c:pt>
                <c:pt idx="46">
                  <c:v>72</c:v>
                </c:pt>
                <c:pt idx="47">
                  <c:v>73</c:v>
                </c:pt>
                <c:pt idx="48">
                  <c:v>74</c:v>
                </c:pt>
                <c:pt idx="49">
                  <c:v>75</c:v>
                </c:pt>
              </c:numCache>
            </c:numRef>
          </c:cat>
          <c:val>
            <c:numRef>
              <c:f>'Pyramide H_F'!$B$11:$B$60</c:f>
              <c:numCache>
                <c:formatCode>#,##0</c:formatCode>
                <c:ptCount val="50"/>
                <c:pt idx="0">
                  <c:v>62</c:v>
                </c:pt>
                <c:pt idx="1">
                  <c:v>234</c:v>
                </c:pt>
                <c:pt idx="2">
                  <c:v>865</c:v>
                </c:pt>
                <c:pt idx="3">
                  <c:v>1560</c:v>
                </c:pt>
                <c:pt idx="4">
                  <c:v>2264</c:v>
                </c:pt>
                <c:pt idx="5">
                  <c:v>2536</c:v>
                </c:pt>
                <c:pt idx="6">
                  <c:v>2606</c:v>
                </c:pt>
                <c:pt idx="7">
                  <c:v>2439</c:v>
                </c:pt>
                <c:pt idx="8">
                  <c:v>1989</c:v>
                </c:pt>
                <c:pt idx="9">
                  <c:v>1857</c:v>
                </c:pt>
                <c:pt idx="10">
                  <c:v>1605</c:v>
                </c:pt>
                <c:pt idx="11">
                  <c:v>1587</c:v>
                </c:pt>
                <c:pt idx="12">
                  <c:v>1501</c:v>
                </c:pt>
                <c:pt idx="13">
                  <c:v>1369</c:v>
                </c:pt>
                <c:pt idx="14">
                  <c:v>1260</c:v>
                </c:pt>
                <c:pt idx="15">
                  <c:v>1199</c:v>
                </c:pt>
                <c:pt idx="16">
                  <c:v>1164</c:v>
                </c:pt>
                <c:pt idx="17">
                  <c:v>1184</c:v>
                </c:pt>
                <c:pt idx="18">
                  <c:v>1086</c:v>
                </c:pt>
                <c:pt idx="19">
                  <c:v>989</c:v>
                </c:pt>
                <c:pt idx="20">
                  <c:v>1033</c:v>
                </c:pt>
                <c:pt idx="21">
                  <c:v>1007</c:v>
                </c:pt>
                <c:pt idx="22">
                  <c:v>1089</c:v>
                </c:pt>
                <c:pt idx="23">
                  <c:v>1029</c:v>
                </c:pt>
                <c:pt idx="24">
                  <c:v>993</c:v>
                </c:pt>
                <c:pt idx="25">
                  <c:v>1004</c:v>
                </c:pt>
                <c:pt idx="26">
                  <c:v>1015</c:v>
                </c:pt>
                <c:pt idx="27">
                  <c:v>1035</c:v>
                </c:pt>
                <c:pt idx="28">
                  <c:v>973</c:v>
                </c:pt>
                <c:pt idx="29">
                  <c:v>1118</c:v>
                </c:pt>
                <c:pt idx="30">
                  <c:v>1050</c:v>
                </c:pt>
                <c:pt idx="31">
                  <c:v>1001</c:v>
                </c:pt>
                <c:pt idx="32">
                  <c:v>989</c:v>
                </c:pt>
                <c:pt idx="33">
                  <c:v>984</c:v>
                </c:pt>
                <c:pt idx="34">
                  <c:v>979</c:v>
                </c:pt>
                <c:pt idx="35">
                  <c:v>956</c:v>
                </c:pt>
                <c:pt idx="36">
                  <c:v>944</c:v>
                </c:pt>
                <c:pt idx="37">
                  <c:v>787</c:v>
                </c:pt>
                <c:pt idx="38">
                  <c:v>746</c:v>
                </c:pt>
                <c:pt idx="39">
                  <c:v>584</c:v>
                </c:pt>
                <c:pt idx="40">
                  <c:v>414</c:v>
                </c:pt>
                <c:pt idx="41">
                  <c:v>283</c:v>
                </c:pt>
                <c:pt idx="42">
                  <c:v>210</c:v>
                </c:pt>
                <c:pt idx="43">
                  <c:v>146</c:v>
                </c:pt>
                <c:pt idx="44">
                  <c:v>115</c:v>
                </c:pt>
                <c:pt idx="45">
                  <c:v>84</c:v>
                </c:pt>
                <c:pt idx="46">
                  <c:v>49</c:v>
                </c:pt>
                <c:pt idx="47">
                  <c:v>17</c:v>
                </c:pt>
                <c:pt idx="48">
                  <c:v>12</c:v>
                </c:pt>
                <c:pt idx="4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D-4DF0-AE00-041713C4C163}"/>
            </c:ext>
          </c:extLst>
        </c:ser>
        <c:ser>
          <c:idx val="1"/>
          <c:order val="1"/>
          <c:tx>
            <c:v>Effectifs Hommes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'Pyramide H_F'!$A$11:$A$60</c:f>
              <c:numCache>
                <c:formatCode>General</c:formatCode>
                <c:ptCount val="5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  <c:pt idx="35">
                  <c:v>61</c:v>
                </c:pt>
                <c:pt idx="36">
                  <c:v>62</c:v>
                </c:pt>
                <c:pt idx="37">
                  <c:v>63</c:v>
                </c:pt>
                <c:pt idx="38">
                  <c:v>64</c:v>
                </c:pt>
                <c:pt idx="39">
                  <c:v>65</c:v>
                </c:pt>
                <c:pt idx="40">
                  <c:v>66</c:v>
                </c:pt>
                <c:pt idx="41">
                  <c:v>67</c:v>
                </c:pt>
                <c:pt idx="42">
                  <c:v>68</c:v>
                </c:pt>
                <c:pt idx="43">
                  <c:v>69</c:v>
                </c:pt>
                <c:pt idx="44">
                  <c:v>70</c:v>
                </c:pt>
                <c:pt idx="45">
                  <c:v>71</c:v>
                </c:pt>
                <c:pt idx="46">
                  <c:v>72</c:v>
                </c:pt>
                <c:pt idx="47">
                  <c:v>73</c:v>
                </c:pt>
                <c:pt idx="48">
                  <c:v>74</c:v>
                </c:pt>
                <c:pt idx="49">
                  <c:v>75</c:v>
                </c:pt>
              </c:numCache>
            </c:numRef>
          </c:cat>
          <c:val>
            <c:numRef>
              <c:f>'Pyramide H_F'!$C$11:$C$60</c:f>
              <c:numCache>
                <c:formatCode>#\ ##0;[Red]#\ ##0</c:formatCode>
                <c:ptCount val="50"/>
                <c:pt idx="0">
                  <c:v>-29</c:v>
                </c:pt>
                <c:pt idx="1">
                  <c:v>-167</c:v>
                </c:pt>
                <c:pt idx="2">
                  <c:v>-569</c:v>
                </c:pt>
                <c:pt idx="3">
                  <c:v>-993</c:v>
                </c:pt>
                <c:pt idx="4">
                  <c:v>-1548</c:v>
                </c:pt>
                <c:pt idx="5">
                  <c:v>-1761</c:v>
                </c:pt>
                <c:pt idx="6">
                  <c:v>-1705</c:v>
                </c:pt>
                <c:pt idx="7">
                  <c:v>-1534</c:v>
                </c:pt>
                <c:pt idx="8">
                  <c:v>-1305</c:v>
                </c:pt>
                <c:pt idx="9">
                  <c:v>-1076</c:v>
                </c:pt>
                <c:pt idx="10">
                  <c:v>-1022</c:v>
                </c:pt>
                <c:pt idx="11">
                  <c:v>-1033</c:v>
                </c:pt>
                <c:pt idx="12">
                  <c:v>-1000</c:v>
                </c:pt>
                <c:pt idx="13">
                  <c:v>-980</c:v>
                </c:pt>
                <c:pt idx="14">
                  <c:v>-990</c:v>
                </c:pt>
                <c:pt idx="15">
                  <c:v>-933</c:v>
                </c:pt>
                <c:pt idx="16">
                  <c:v>-947</c:v>
                </c:pt>
                <c:pt idx="17">
                  <c:v>-817</c:v>
                </c:pt>
                <c:pt idx="18">
                  <c:v>-850</c:v>
                </c:pt>
                <c:pt idx="19">
                  <c:v>-806</c:v>
                </c:pt>
                <c:pt idx="20">
                  <c:v>-806</c:v>
                </c:pt>
                <c:pt idx="21">
                  <c:v>-789</c:v>
                </c:pt>
                <c:pt idx="22">
                  <c:v>-866</c:v>
                </c:pt>
                <c:pt idx="23">
                  <c:v>-947</c:v>
                </c:pt>
                <c:pt idx="24">
                  <c:v>-871</c:v>
                </c:pt>
                <c:pt idx="25">
                  <c:v>-932</c:v>
                </c:pt>
                <c:pt idx="26">
                  <c:v>-882</c:v>
                </c:pt>
                <c:pt idx="27">
                  <c:v>-1004</c:v>
                </c:pt>
                <c:pt idx="28">
                  <c:v>-1124</c:v>
                </c:pt>
                <c:pt idx="29">
                  <c:v>-1176</c:v>
                </c:pt>
                <c:pt idx="30">
                  <c:v>-1274</c:v>
                </c:pt>
                <c:pt idx="31">
                  <c:v>-1321</c:v>
                </c:pt>
                <c:pt idx="32">
                  <c:v>-1355</c:v>
                </c:pt>
                <c:pt idx="33">
                  <c:v>-1392</c:v>
                </c:pt>
                <c:pt idx="34">
                  <c:v>-1412</c:v>
                </c:pt>
                <c:pt idx="35">
                  <c:v>-1429</c:v>
                </c:pt>
                <c:pt idx="36">
                  <c:v>-1533</c:v>
                </c:pt>
                <c:pt idx="37">
                  <c:v>-1305</c:v>
                </c:pt>
                <c:pt idx="38">
                  <c:v>-1262</c:v>
                </c:pt>
                <c:pt idx="39">
                  <c:v>-1158</c:v>
                </c:pt>
                <c:pt idx="40">
                  <c:v>-996</c:v>
                </c:pt>
                <c:pt idx="41">
                  <c:v>-735</c:v>
                </c:pt>
                <c:pt idx="42">
                  <c:v>-620</c:v>
                </c:pt>
                <c:pt idx="43">
                  <c:v>-516</c:v>
                </c:pt>
                <c:pt idx="44">
                  <c:v>-486</c:v>
                </c:pt>
                <c:pt idx="45">
                  <c:v>-393</c:v>
                </c:pt>
                <c:pt idx="46">
                  <c:v>-312</c:v>
                </c:pt>
                <c:pt idx="47">
                  <c:v>-138</c:v>
                </c:pt>
                <c:pt idx="48">
                  <c:v>-75</c:v>
                </c:pt>
                <c:pt idx="49">
                  <c:v>-51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ED-4DF0-AE00-041713C4C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9186112"/>
        <c:axId val="579181520"/>
      </c:barChart>
      <c:catAx>
        <c:axId val="579186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9181520"/>
        <c:crosses val="autoZero"/>
        <c:auto val="1"/>
        <c:lblAlgn val="ctr"/>
        <c:lblOffset val="100"/>
        <c:noMultiLvlLbl val="0"/>
      </c:catAx>
      <c:valAx>
        <c:axId val="57918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918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"/>
          <c:y val="3.9514887668479583E-2"/>
          <c:w val="0.82560949934734096"/>
          <c:h val="3.8637821424090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47929244576436E-2"/>
          <c:y val="3.7272337255688764E-2"/>
          <c:w val="0.91098311222263462"/>
          <c:h val="0.84690113999457861"/>
        </c:manualLayout>
      </c:layout>
      <c:barChart>
        <c:barDir val="col"/>
        <c:grouping val="clustered"/>
        <c:varyColors val="0"/>
        <c:ser>
          <c:idx val="0"/>
          <c:order val="0"/>
          <c:tx>
            <c:v>2011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'Effectif par statut PH'!$A$4:$A$10</c:f>
              <c:strCache>
                <c:ptCount val="7"/>
                <c:pt idx="0">
                  <c:v>Praticien hosp
temps plein</c:v>
                </c:pt>
                <c:pt idx="1">
                  <c:v>Attaché</c:v>
                </c:pt>
                <c:pt idx="2">
                  <c:v>Contractuel</c:v>
                </c:pt>
                <c:pt idx="3">
                  <c:v>Assistant des hôpitaux</c:v>
                </c:pt>
                <c:pt idx="4">
                  <c:v>Praticien hosp
temps partiel</c:v>
                </c:pt>
                <c:pt idx="5">
                  <c:v>AHU et CCU *</c:v>
                </c:pt>
                <c:pt idx="6">
                  <c:v>Clinicien</c:v>
                </c:pt>
              </c:strCache>
            </c:strRef>
          </c:cat>
          <c:val>
            <c:numRef>
              <c:f>'Effectif par statut PH'!$B$4:$B$10</c:f>
              <c:numCache>
                <c:formatCode>#,##0</c:formatCode>
                <c:ptCount val="7"/>
                <c:pt idx="0">
                  <c:v>38452</c:v>
                </c:pt>
                <c:pt idx="1">
                  <c:v>28059</c:v>
                </c:pt>
                <c:pt idx="2">
                  <c:v>15638</c:v>
                </c:pt>
                <c:pt idx="3">
                  <c:v>5556</c:v>
                </c:pt>
                <c:pt idx="4">
                  <c:v>6605</c:v>
                </c:pt>
                <c:pt idx="5">
                  <c:v>4167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E-4112-BB98-234007A96424}"/>
            </c:ext>
          </c:extLst>
        </c:ser>
        <c:ser>
          <c:idx val="2"/>
          <c:order val="1"/>
          <c:tx>
            <c:strRef>
              <c:f>'Effectif par statut PH'!$D$3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'Effectif par statut PH'!$A$4:$A$10</c:f>
              <c:strCache>
                <c:ptCount val="7"/>
                <c:pt idx="0">
                  <c:v>Praticien hosp
temps plein</c:v>
                </c:pt>
                <c:pt idx="1">
                  <c:v>Attaché</c:v>
                </c:pt>
                <c:pt idx="2">
                  <c:v>Contractuel</c:v>
                </c:pt>
                <c:pt idx="3">
                  <c:v>Assistant des hôpitaux</c:v>
                </c:pt>
                <c:pt idx="4">
                  <c:v>Praticien hosp
temps partiel</c:v>
                </c:pt>
                <c:pt idx="5">
                  <c:v>AHU et CCU *</c:v>
                </c:pt>
                <c:pt idx="6">
                  <c:v>Clinicien</c:v>
                </c:pt>
              </c:strCache>
            </c:strRef>
          </c:cat>
          <c:val>
            <c:numRef>
              <c:f>'Effectif par statut PH'!$D$4:$D$10</c:f>
              <c:numCache>
                <c:formatCode>#,##0</c:formatCode>
                <c:ptCount val="7"/>
                <c:pt idx="0">
                  <c:v>40983</c:v>
                </c:pt>
                <c:pt idx="1">
                  <c:v>27430</c:v>
                </c:pt>
                <c:pt idx="2">
                  <c:v>18352</c:v>
                </c:pt>
                <c:pt idx="3">
                  <c:v>6152</c:v>
                </c:pt>
                <c:pt idx="4">
                  <c:v>5583</c:v>
                </c:pt>
                <c:pt idx="5">
                  <c:v>5128</c:v>
                </c:pt>
                <c:pt idx="6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CE-4112-BB98-234007A96424}"/>
            </c:ext>
          </c:extLst>
        </c:ser>
        <c:ser>
          <c:idx val="4"/>
          <c:order val="2"/>
          <c:tx>
            <c:strRef>
              <c:f>'Effectif par statut PH'!$F$3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'Effectif par statut PH'!$A$4:$A$10</c:f>
              <c:strCache>
                <c:ptCount val="7"/>
                <c:pt idx="0">
                  <c:v>Praticien hosp
temps plein</c:v>
                </c:pt>
                <c:pt idx="1">
                  <c:v>Attaché</c:v>
                </c:pt>
                <c:pt idx="2">
                  <c:v>Contractuel</c:v>
                </c:pt>
                <c:pt idx="3">
                  <c:v>Assistant des hôpitaux</c:v>
                </c:pt>
                <c:pt idx="4">
                  <c:v>Praticien hosp
temps partiel</c:v>
                </c:pt>
                <c:pt idx="5">
                  <c:v>AHU et CCU *</c:v>
                </c:pt>
                <c:pt idx="6">
                  <c:v>Clinicien</c:v>
                </c:pt>
              </c:strCache>
            </c:strRef>
          </c:cat>
          <c:val>
            <c:numRef>
              <c:f>'Effectif par statut PH'!$F$4:$F$10</c:f>
              <c:numCache>
                <c:formatCode>#,##0</c:formatCode>
                <c:ptCount val="7"/>
                <c:pt idx="0">
                  <c:v>42103</c:v>
                </c:pt>
                <c:pt idx="1">
                  <c:v>25033</c:v>
                </c:pt>
                <c:pt idx="2">
                  <c:v>18451</c:v>
                </c:pt>
                <c:pt idx="3">
                  <c:v>6961</c:v>
                </c:pt>
                <c:pt idx="4">
                  <c:v>5515</c:v>
                </c:pt>
                <c:pt idx="5">
                  <c:v>5342</c:v>
                </c:pt>
                <c:pt idx="6">
                  <c:v>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CE-4112-BB98-234007A96424}"/>
            </c:ext>
          </c:extLst>
        </c:ser>
        <c:ser>
          <c:idx val="6"/>
          <c:order val="3"/>
          <c:tx>
            <c:strRef>
              <c:f>'Effectif par statut PH'!$H$3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'Effectif par statut PH'!$A$4:$A$10</c:f>
              <c:strCache>
                <c:ptCount val="7"/>
                <c:pt idx="0">
                  <c:v>Praticien hosp
temps plein</c:v>
                </c:pt>
                <c:pt idx="1">
                  <c:v>Attaché</c:v>
                </c:pt>
                <c:pt idx="2">
                  <c:v>Contractuel</c:v>
                </c:pt>
                <c:pt idx="3">
                  <c:v>Assistant des hôpitaux</c:v>
                </c:pt>
                <c:pt idx="4">
                  <c:v>Praticien hosp
temps partiel</c:v>
                </c:pt>
                <c:pt idx="5">
                  <c:v>AHU et CCU *</c:v>
                </c:pt>
                <c:pt idx="6">
                  <c:v>Clinicien</c:v>
                </c:pt>
              </c:strCache>
            </c:strRef>
          </c:cat>
          <c:val>
            <c:numRef>
              <c:f>'Effectif par statut PH'!$H$4:$H$10</c:f>
              <c:numCache>
                <c:formatCode>#,##0</c:formatCode>
                <c:ptCount val="7"/>
                <c:pt idx="0">
                  <c:v>43061</c:v>
                </c:pt>
                <c:pt idx="1">
                  <c:v>23292</c:v>
                </c:pt>
                <c:pt idx="2">
                  <c:v>21151</c:v>
                </c:pt>
                <c:pt idx="3">
                  <c:v>8086</c:v>
                </c:pt>
                <c:pt idx="4">
                  <c:v>5693</c:v>
                </c:pt>
                <c:pt idx="5">
                  <c:v>5396</c:v>
                </c:pt>
                <c:pt idx="6">
                  <c:v>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CE-4112-BB98-234007A96424}"/>
            </c:ext>
          </c:extLst>
        </c:ser>
        <c:ser>
          <c:idx val="8"/>
          <c:order val="4"/>
          <c:tx>
            <c:strRef>
              <c:f>'Effectif par statut PH'!$J$3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'Effectif par statut PH'!$A$4:$A$10</c:f>
              <c:strCache>
                <c:ptCount val="7"/>
                <c:pt idx="0">
                  <c:v>Praticien hosp
temps plein</c:v>
                </c:pt>
                <c:pt idx="1">
                  <c:v>Attaché</c:v>
                </c:pt>
                <c:pt idx="2">
                  <c:v>Contractuel</c:v>
                </c:pt>
                <c:pt idx="3">
                  <c:v>Assistant des hôpitaux</c:v>
                </c:pt>
                <c:pt idx="4">
                  <c:v>Praticien hosp
temps partiel</c:v>
                </c:pt>
                <c:pt idx="5">
                  <c:v>AHU et CCU *</c:v>
                </c:pt>
                <c:pt idx="6">
                  <c:v>Clinicien</c:v>
                </c:pt>
              </c:strCache>
            </c:strRef>
          </c:cat>
          <c:val>
            <c:numRef>
              <c:f>'Effectif par statut PH'!$J$4:$J$10</c:f>
              <c:numCache>
                <c:formatCode>#,##0</c:formatCode>
                <c:ptCount val="7"/>
                <c:pt idx="0">
                  <c:v>43773</c:v>
                </c:pt>
                <c:pt idx="1">
                  <c:v>21993</c:v>
                </c:pt>
                <c:pt idx="2">
                  <c:v>22637</c:v>
                </c:pt>
                <c:pt idx="3">
                  <c:v>9022</c:v>
                </c:pt>
                <c:pt idx="4">
                  <c:v>5403</c:v>
                </c:pt>
                <c:pt idx="5">
                  <c:v>5403</c:v>
                </c:pt>
                <c:pt idx="6">
                  <c:v>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CE-4112-BB98-234007A96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5221728"/>
        <c:axId val="725223696"/>
      </c:barChart>
      <c:catAx>
        <c:axId val="72522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5223696"/>
        <c:crosses val="autoZero"/>
        <c:auto val="1"/>
        <c:lblAlgn val="ctr"/>
        <c:lblOffset val="100"/>
        <c:noMultiLvlLbl val="0"/>
      </c:catAx>
      <c:valAx>
        <c:axId val="725223696"/>
        <c:scaling>
          <c:orientation val="minMax"/>
          <c:max val="4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522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299486137433818"/>
          <c:y val="0.14993618079404752"/>
          <c:w val="0.27917156757390438"/>
          <c:h val="5.7179553948573256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1800337138436E-2"/>
          <c:y val="3.6080356144365847E-2"/>
          <c:w val="0.84605704525435177"/>
          <c:h val="0.6987017894889783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'cotisations 2010_2019'!$I$4</c:f>
              <c:strCache>
                <c:ptCount val="1"/>
                <c:pt idx="0">
                  <c:v>Assiettes de cotisation des PH (en base 100)</c:v>
                </c:pt>
              </c:strCache>
            </c:strRef>
          </c:tx>
          <c:spPr>
            <a:pattFill prst="narHorz">
              <a:fgClr>
                <a:schemeClr val="accent6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'cotisations 2010_2019'!$A$5:$A$14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'cotisations 2010_2019'!$I$5:$I$14</c:f>
              <c:numCache>
                <c:formatCode>#\ ##0.0</c:formatCode>
                <c:ptCount val="10"/>
                <c:pt idx="0">
                  <c:v>100</c:v>
                </c:pt>
                <c:pt idx="1">
                  <c:v>106.94783812970495</c:v>
                </c:pt>
                <c:pt idx="2">
                  <c:v>114.5451685085299</c:v>
                </c:pt>
                <c:pt idx="3">
                  <c:v>122.35045228225513</c:v>
                </c:pt>
                <c:pt idx="4">
                  <c:v>128.24443579172771</c:v>
                </c:pt>
                <c:pt idx="5">
                  <c:v>131.14676726751776</c:v>
                </c:pt>
                <c:pt idx="6">
                  <c:v>136.14899076621114</c:v>
                </c:pt>
                <c:pt idx="7">
                  <c:v>139.29483835765737</c:v>
                </c:pt>
                <c:pt idx="8">
                  <c:v>142.31517366912215</c:v>
                </c:pt>
                <c:pt idx="9">
                  <c:v>145.73569227123627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55-4767-A791-C92067603B7D}"/>
            </c:ext>
          </c:extLst>
        </c:ser>
        <c:ser>
          <c:idx val="0"/>
          <c:order val="2"/>
          <c:tx>
            <c:strRef>
              <c:f>'cotisations 2010_2019'!$H$4</c:f>
              <c:strCache>
                <c:ptCount val="1"/>
                <c:pt idx="0">
                  <c:v>Cotisations des PH (en base 100)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'cotisations 2010_2019'!$A$5:$A$14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'cotisations 2010_2019'!$H$5:$H$14</c:f>
              <c:numCache>
                <c:formatCode>#\ ##0.0</c:formatCode>
                <c:ptCount val="10"/>
                <c:pt idx="0">
                  <c:v>100</c:v>
                </c:pt>
                <c:pt idx="1">
                  <c:v>108.04596937520088</c:v>
                </c:pt>
                <c:pt idx="2">
                  <c:v>117.53564427596825</c:v>
                </c:pt>
                <c:pt idx="3">
                  <c:v>129.64995202857392</c:v>
                </c:pt>
                <c:pt idx="4">
                  <c:v>139.60988647900686</c:v>
                </c:pt>
                <c:pt idx="5">
                  <c:v>147.65512990117438</c:v>
                </c:pt>
                <c:pt idx="6">
                  <c:v>156.91121578639795</c:v>
                </c:pt>
                <c:pt idx="7">
                  <c:v>163.54360986399774</c:v>
                </c:pt>
                <c:pt idx="8">
                  <c:v>167.26698007125665</c:v>
                </c:pt>
                <c:pt idx="9">
                  <c:v>170.33376978888589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5-4767-A791-C92067603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28374616"/>
        <c:axId val="728375272"/>
      </c:barChart>
      <c:lineChart>
        <c:grouping val="standard"/>
        <c:varyColors val="0"/>
        <c:ser>
          <c:idx val="2"/>
          <c:order val="0"/>
          <c:tx>
            <c:v>Cotisations PH en % des cotisations hospitalières perçues par l'Ircantec (échelle de droite)</c:v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'cotisations 2010_2019'!$A$5:$A$14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'cotisations 2010_2019'!$E$5:$E$14</c:f>
              <c:numCache>
                <c:formatCode>0.0%</c:formatCode>
                <c:ptCount val="10"/>
                <c:pt idx="0">
                  <c:v>0.61201925227251563</c:v>
                </c:pt>
                <c:pt idx="1">
                  <c:v>0.61724795838134949</c:v>
                </c:pt>
                <c:pt idx="2">
                  <c:v>0.6283583895416035</c:v>
                </c:pt>
                <c:pt idx="3">
                  <c:v>0.63229793816502355</c:v>
                </c:pt>
                <c:pt idx="4">
                  <c:v>0.63018945467934107</c:v>
                </c:pt>
                <c:pt idx="5">
                  <c:v>0.61796009127868545</c:v>
                </c:pt>
                <c:pt idx="6">
                  <c:v>0.61786735964333928</c:v>
                </c:pt>
                <c:pt idx="7">
                  <c:v>0.60980161241352393</c:v>
                </c:pt>
                <c:pt idx="8">
                  <c:v>0.60350929378121498</c:v>
                </c:pt>
                <c:pt idx="9">
                  <c:v>0.5982805486115057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1-4C0C-9D4D-75A911EC4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713952"/>
        <c:axId val="457711656"/>
      </c:lineChart>
      <c:catAx>
        <c:axId val="72837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8375272"/>
        <c:crosses val="autoZero"/>
        <c:auto val="1"/>
        <c:lblAlgn val="ctr"/>
        <c:lblOffset val="100"/>
        <c:noMultiLvlLbl val="0"/>
      </c:catAx>
      <c:valAx>
        <c:axId val="72837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8374616"/>
        <c:crosses val="autoZero"/>
        <c:crossBetween val="between"/>
      </c:valAx>
      <c:valAx>
        <c:axId val="457711656"/>
        <c:scaling>
          <c:orientation val="minMax"/>
          <c:max val="0.9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7713952"/>
        <c:crosses val="max"/>
        <c:crossBetween val="between"/>
      </c:valAx>
      <c:catAx>
        <c:axId val="457713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7711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699209021359568E-2"/>
          <c:y val="0.81672781468166811"/>
          <c:w val="0.86597700841057557"/>
          <c:h val="0.14719184031252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98408687208637E-2"/>
          <c:y val="4.7388268672826576E-2"/>
          <c:w val="0.84132658336649979"/>
          <c:h val="0.65413720414086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'Ass moyenne par statut PH'!$C$3</c:f>
              <c:strCache>
                <c:ptCount val="1"/>
                <c:pt idx="0">
                  <c:v>Assiette moyenne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'Ass moyenne par statut PH'!$A$4:$A$10</c:f>
              <c:strCache>
                <c:ptCount val="7"/>
                <c:pt idx="0">
                  <c:v>Praticien hosp
temps plein</c:v>
                </c:pt>
                <c:pt idx="1">
                  <c:v>Clinicien</c:v>
                </c:pt>
                <c:pt idx="2">
                  <c:v>Praticien hosp
temps partiel</c:v>
                </c:pt>
                <c:pt idx="3">
                  <c:v>Contractuel</c:v>
                </c:pt>
                <c:pt idx="4">
                  <c:v>Assistant des hôpitaux</c:v>
                </c:pt>
                <c:pt idx="5">
                  <c:v>AHU et CCU *</c:v>
                </c:pt>
                <c:pt idx="6">
                  <c:v>Attaché</c:v>
                </c:pt>
              </c:strCache>
            </c:strRef>
          </c:cat>
          <c:val>
            <c:numRef>
              <c:f>'Ass moyenne par statut PH'!$C$4:$C$10</c:f>
              <c:numCache>
                <c:formatCode>_-* #\ ##0\ [$€-40C]_-;\-* #\ ##0\ [$€-40C]_-;_-* "-"??\ [$€-40C]_-;_-@_-</c:formatCode>
                <c:ptCount val="7"/>
                <c:pt idx="0">
                  <c:v>83934.337685331135</c:v>
                </c:pt>
                <c:pt idx="1">
                  <c:v>78157.842142857146</c:v>
                </c:pt>
                <c:pt idx="2">
                  <c:v>44022.625948547102</c:v>
                </c:pt>
                <c:pt idx="3">
                  <c:v>35666.413335247598</c:v>
                </c:pt>
                <c:pt idx="4">
                  <c:v>33433.488595655064</c:v>
                </c:pt>
                <c:pt idx="5">
                  <c:v>22710.036089209698</c:v>
                </c:pt>
                <c:pt idx="6">
                  <c:v>21218.960314190877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7-47CA-8404-23C4233D9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2570368"/>
        <c:axId val="812568072"/>
      </c:barChart>
      <c:lineChart>
        <c:grouping val="standard"/>
        <c:varyColors val="0"/>
        <c:ser>
          <c:idx val="1"/>
          <c:order val="1"/>
          <c:tx>
            <c:strRef>
              <c:f>'Ass moyenne par statut PH'!$E$3</c:f>
              <c:strCache>
                <c:ptCount val="1"/>
                <c:pt idx="0">
                  <c:v>Part dans le total des cotisations PH (échelle de droite)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'Ass moyenne par statut PH'!$A$4:$A$10</c:f>
              <c:strCache>
                <c:ptCount val="7"/>
                <c:pt idx="0">
                  <c:v>Praticien hosp
temps plein</c:v>
                </c:pt>
                <c:pt idx="1">
                  <c:v>Clinicien</c:v>
                </c:pt>
                <c:pt idx="2">
                  <c:v>Praticien hosp
temps partiel</c:v>
                </c:pt>
                <c:pt idx="3">
                  <c:v>Contractuel</c:v>
                </c:pt>
                <c:pt idx="4">
                  <c:v>Assistant des hôpitaux</c:v>
                </c:pt>
                <c:pt idx="5">
                  <c:v>AHU et CCU *</c:v>
                </c:pt>
                <c:pt idx="6">
                  <c:v>Attaché</c:v>
                </c:pt>
              </c:strCache>
            </c:strRef>
          </c:cat>
          <c:val>
            <c:numRef>
              <c:f>'Ass moyenne par statut PH'!$E$4:$E$10</c:f>
              <c:numCache>
                <c:formatCode>0.0%</c:formatCode>
                <c:ptCount val="7"/>
                <c:pt idx="0">
                  <c:v>0.68307468633482893</c:v>
                </c:pt>
                <c:pt idx="1">
                  <c:v>2.3255938767653091E-2</c:v>
                </c:pt>
                <c:pt idx="2">
                  <c:v>3.3744302428293814E-2</c:v>
                </c:pt>
                <c:pt idx="3">
                  <c:v>0.14179874114651317</c:v>
                </c:pt>
                <c:pt idx="4">
                  <c:v>4.0817558155997684E-2</c:v>
                </c:pt>
                <c:pt idx="5">
                  <c:v>1.992561734537172E-2</c:v>
                </c:pt>
                <c:pt idx="6">
                  <c:v>5.7383155821341326E-2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27-47CA-8404-23C4233D928F}"/>
            </c:ext>
          </c:extLst>
        </c:ser>
        <c:ser>
          <c:idx val="2"/>
          <c:order val="2"/>
          <c:tx>
            <c:strRef>
              <c:f>'Ass moyenne par statut PH'!$D$3</c:f>
              <c:strCache>
                <c:ptCount val="1"/>
                <c:pt idx="0">
                  <c:v>Part dans l'effectif total des PH (échelle de droite)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'Ass moyenne par statut PH'!$A$4:$A$10</c:f>
              <c:strCache>
                <c:ptCount val="7"/>
                <c:pt idx="0">
                  <c:v>Praticien hosp
temps plein</c:v>
                </c:pt>
                <c:pt idx="1">
                  <c:v>Clinicien</c:v>
                </c:pt>
                <c:pt idx="2">
                  <c:v>Praticien hosp
temps partiel</c:v>
                </c:pt>
                <c:pt idx="3">
                  <c:v>Contractuel</c:v>
                </c:pt>
                <c:pt idx="4">
                  <c:v>Assistant des hôpitaux</c:v>
                </c:pt>
                <c:pt idx="5">
                  <c:v>AHU et CCU *</c:v>
                </c:pt>
                <c:pt idx="6">
                  <c:v>Attaché</c:v>
                </c:pt>
              </c:strCache>
            </c:strRef>
          </c:cat>
          <c:val>
            <c:numRef>
              <c:f>'Ass moyenne par statut PH'!$D$4:$D$10</c:f>
              <c:numCache>
                <c:formatCode>0.0%</c:formatCode>
                <c:ptCount val="7"/>
                <c:pt idx="0">
                  <c:v>0.39917380242387768</c:v>
                </c:pt>
                <c:pt idx="1">
                  <c:v>1.3022186961398518E-2</c:v>
                </c:pt>
                <c:pt idx="2">
                  <c:v>4.927092167537548E-2</c:v>
                </c:pt>
                <c:pt idx="3">
                  <c:v>0.20643084470950857</c:v>
                </c:pt>
                <c:pt idx="4">
                  <c:v>8.2273228827547215E-2</c:v>
                </c:pt>
                <c:pt idx="5">
                  <c:v>4.927092167537548E-2</c:v>
                </c:pt>
                <c:pt idx="6">
                  <c:v>0.20055809372691707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27-47CA-8404-23C4233D9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569712"/>
        <c:axId val="812566432"/>
      </c:lineChart>
      <c:catAx>
        <c:axId val="81257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2568072"/>
        <c:crosses val="autoZero"/>
        <c:auto val="1"/>
        <c:lblAlgn val="ctr"/>
        <c:lblOffset val="100"/>
        <c:noMultiLvlLbl val="0"/>
      </c:catAx>
      <c:valAx>
        <c:axId val="81256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2570368"/>
        <c:crosses val="autoZero"/>
        <c:crossBetween val="between"/>
      </c:valAx>
      <c:valAx>
        <c:axId val="812566432"/>
        <c:scaling>
          <c:orientation val="minMax"/>
          <c:max val="0.9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2569712"/>
        <c:crosses val="max"/>
        <c:crossBetween val="between"/>
        <c:majorUnit val="0.1"/>
      </c:valAx>
      <c:catAx>
        <c:axId val="812569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566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475008672850782E-2"/>
          <c:y val="3.571881674529586E-2"/>
          <c:w val="0.63395044522291033"/>
          <c:h val="0.85177773325297412"/>
        </c:manualLayout>
      </c:layout>
      <c:barChart>
        <c:barDir val="col"/>
        <c:grouping val="clustered"/>
        <c:varyColors val="0"/>
        <c:ser>
          <c:idx val="0"/>
          <c:order val="1"/>
          <c:tx>
            <c:v>Effectifs cotisants</c:v>
          </c:tx>
          <c:spPr>
            <a:solidFill>
              <a:schemeClr val="accent5"/>
            </a:solidFill>
          </c:spPr>
          <c:invertIfNegative val="0"/>
          <c:cat>
            <c:numRef>
              <c:f>'Effectif&amp;cotis moy 2019 par âge'!$B$6:$B$55</c:f>
              <c:numCache>
                <c:formatCode>General</c:formatCode>
                <c:ptCount val="5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  <c:pt idx="35">
                  <c:v>61</c:v>
                </c:pt>
                <c:pt idx="36">
                  <c:v>62</c:v>
                </c:pt>
                <c:pt idx="37">
                  <c:v>63</c:v>
                </c:pt>
                <c:pt idx="38">
                  <c:v>64</c:v>
                </c:pt>
                <c:pt idx="39">
                  <c:v>65</c:v>
                </c:pt>
                <c:pt idx="40">
                  <c:v>66</c:v>
                </c:pt>
                <c:pt idx="41">
                  <c:v>67</c:v>
                </c:pt>
                <c:pt idx="42">
                  <c:v>68</c:v>
                </c:pt>
                <c:pt idx="43">
                  <c:v>69</c:v>
                </c:pt>
                <c:pt idx="44">
                  <c:v>70</c:v>
                </c:pt>
                <c:pt idx="45">
                  <c:v>71</c:v>
                </c:pt>
                <c:pt idx="46">
                  <c:v>72</c:v>
                </c:pt>
                <c:pt idx="47">
                  <c:v>73</c:v>
                </c:pt>
                <c:pt idx="48">
                  <c:v>74</c:v>
                </c:pt>
                <c:pt idx="49">
                  <c:v>75</c:v>
                </c:pt>
              </c:numCache>
            </c:numRef>
          </c:cat>
          <c:val>
            <c:numRef>
              <c:f>'Effectif&amp;cotis moy 2019 par âge'!$C$6:$C$55</c:f>
              <c:numCache>
                <c:formatCode>_-* #\ ##0_-;\-* #\ ##0_-;_-* "-"??_-;_-@_-</c:formatCode>
                <c:ptCount val="50"/>
                <c:pt idx="0">
                  <c:v>91</c:v>
                </c:pt>
                <c:pt idx="1">
                  <c:v>401</c:v>
                </c:pt>
                <c:pt idx="2">
                  <c:v>1434</c:v>
                </c:pt>
                <c:pt idx="3">
                  <c:v>2553</c:v>
                </c:pt>
                <c:pt idx="4">
                  <c:v>3812</c:v>
                </c:pt>
                <c:pt idx="5">
                  <c:v>4297</c:v>
                </c:pt>
                <c:pt idx="6">
                  <c:v>4311</c:v>
                </c:pt>
                <c:pt idx="7">
                  <c:v>3973</c:v>
                </c:pt>
                <c:pt idx="8">
                  <c:v>3294</c:v>
                </c:pt>
                <c:pt idx="9">
                  <c:v>2933</c:v>
                </c:pt>
                <c:pt idx="10">
                  <c:v>2627</c:v>
                </c:pt>
                <c:pt idx="11">
                  <c:v>2620</c:v>
                </c:pt>
                <c:pt idx="12">
                  <c:v>2501</c:v>
                </c:pt>
                <c:pt idx="13">
                  <c:v>2349</c:v>
                </c:pt>
                <c:pt idx="14">
                  <c:v>2250</c:v>
                </c:pt>
                <c:pt idx="15">
                  <c:v>2132</c:v>
                </c:pt>
                <c:pt idx="16">
                  <c:v>2111</c:v>
                </c:pt>
                <c:pt idx="17">
                  <c:v>2001</c:v>
                </c:pt>
                <c:pt idx="18">
                  <c:v>1936</c:v>
                </c:pt>
                <c:pt idx="19">
                  <c:v>1795</c:v>
                </c:pt>
                <c:pt idx="20">
                  <c:v>1839</c:v>
                </c:pt>
                <c:pt idx="21">
                  <c:v>1796</c:v>
                </c:pt>
                <c:pt idx="22">
                  <c:v>1955</c:v>
                </c:pt>
                <c:pt idx="23">
                  <c:v>1976</c:v>
                </c:pt>
                <c:pt idx="24">
                  <c:v>1864</c:v>
                </c:pt>
                <c:pt idx="25">
                  <c:v>1936</c:v>
                </c:pt>
                <c:pt idx="26">
                  <c:v>1897</c:v>
                </c:pt>
                <c:pt idx="27">
                  <c:v>2039</c:v>
                </c:pt>
                <c:pt idx="28">
                  <c:v>2097</c:v>
                </c:pt>
                <c:pt idx="29">
                  <c:v>2294</c:v>
                </c:pt>
                <c:pt idx="30">
                  <c:v>2324</c:v>
                </c:pt>
                <c:pt idx="31">
                  <c:v>2322</c:v>
                </c:pt>
                <c:pt idx="32">
                  <c:v>2344</c:v>
                </c:pt>
                <c:pt idx="33">
                  <c:v>2376</c:v>
                </c:pt>
                <c:pt idx="34">
                  <c:v>2391</c:v>
                </c:pt>
                <c:pt idx="35">
                  <c:v>2385</c:v>
                </c:pt>
                <c:pt idx="36">
                  <c:v>2477</c:v>
                </c:pt>
                <c:pt idx="37">
                  <c:v>2092</c:v>
                </c:pt>
                <c:pt idx="38">
                  <c:v>2008</c:v>
                </c:pt>
                <c:pt idx="39">
                  <c:v>1742</c:v>
                </c:pt>
                <c:pt idx="40">
                  <c:v>1410</c:v>
                </c:pt>
                <c:pt idx="41">
                  <c:v>1018</c:v>
                </c:pt>
                <c:pt idx="42">
                  <c:v>830</c:v>
                </c:pt>
                <c:pt idx="43">
                  <c:v>662</c:v>
                </c:pt>
                <c:pt idx="44">
                  <c:v>601</c:v>
                </c:pt>
                <c:pt idx="45">
                  <c:v>477</c:v>
                </c:pt>
                <c:pt idx="46">
                  <c:v>361</c:v>
                </c:pt>
                <c:pt idx="47">
                  <c:v>155</c:v>
                </c:pt>
                <c:pt idx="48">
                  <c:v>87</c:v>
                </c:pt>
                <c:pt idx="49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CA-41E3-9649-A9CDC5138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031104"/>
        <c:axId val="142032896"/>
      </c:barChart>
      <c:lineChart>
        <c:grouping val="standard"/>
        <c:varyColors val="0"/>
        <c:ser>
          <c:idx val="1"/>
          <c:order val="0"/>
          <c:tx>
            <c:strRef>
              <c:f>'Effectif&amp;cotis moy 2019 par âge'!$D$5</c:f>
              <c:strCache>
                <c:ptCount val="1"/>
                <c:pt idx="0">
                  <c:v>Assiette moyenne annuelle
(échelle de droite)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'Effectif&amp;cotis moy 2019 par âge'!$B$6:$B$55</c:f>
              <c:numCache>
                <c:formatCode>General</c:formatCode>
                <c:ptCount val="50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</c:v>
                </c:pt>
                <c:pt idx="5">
                  <c:v>31</c:v>
                </c:pt>
                <c:pt idx="6">
                  <c:v>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53</c:v>
                </c:pt>
                <c:pt idx="28">
                  <c:v>54</c:v>
                </c:pt>
                <c:pt idx="29">
                  <c:v>55</c:v>
                </c:pt>
                <c:pt idx="30">
                  <c:v>56</c:v>
                </c:pt>
                <c:pt idx="31">
                  <c:v>57</c:v>
                </c:pt>
                <c:pt idx="32">
                  <c:v>58</c:v>
                </c:pt>
                <c:pt idx="33">
                  <c:v>59</c:v>
                </c:pt>
                <c:pt idx="34">
                  <c:v>60</c:v>
                </c:pt>
                <c:pt idx="35">
                  <c:v>61</c:v>
                </c:pt>
                <c:pt idx="36">
                  <c:v>62</c:v>
                </c:pt>
                <c:pt idx="37">
                  <c:v>63</c:v>
                </c:pt>
                <c:pt idx="38">
                  <c:v>64</c:v>
                </c:pt>
                <c:pt idx="39">
                  <c:v>65</c:v>
                </c:pt>
                <c:pt idx="40">
                  <c:v>66</c:v>
                </c:pt>
                <c:pt idx="41">
                  <c:v>67</c:v>
                </c:pt>
                <c:pt idx="42">
                  <c:v>68</c:v>
                </c:pt>
                <c:pt idx="43">
                  <c:v>69</c:v>
                </c:pt>
                <c:pt idx="44">
                  <c:v>70</c:v>
                </c:pt>
                <c:pt idx="45">
                  <c:v>71</c:v>
                </c:pt>
                <c:pt idx="46">
                  <c:v>72</c:v>
                </c:pt>
                <c:pt idx="47">
                  <c:v>73</c:v>
                </c:pt>
                <c:pt idx="48">
                  <c:v>74</c:v>
                </c:pt>
                <c:pt idx="49">
                  <c:v>75</c:v>
                </c:pt>
              </c:numCache>
            </c:numRef>
          </c:cat>
          <c:val>
            <c:numRef>
              <c:f>'Effectif&amp;cotis moy 2019 par âge'!$D$6:$D$55</c:f>
              <c:numCache>
                <c:formatCode>_-* #\ ##0_-;\-* #\ ##0_-;_-* "-"??_-;_-@_-</c:formatCode>
                <c:ptCount val="50"/>
                <c:pt idx="0">
                  <c:v>5898.6819780219785</c:v>
                </c:pt>
                <c:pt idx="1">
                  <c:v>10400.946259351622</c:v>
                </c:pt>
                <c:pt idx="2">
                  <c:v>15686.460641562064</c:v>
                </c:pt>
                <c:pt idx="3">
                  <c:v>24830.083956130045</c:v>
                </c:pt>
                <c:pt idx="4">
                  <c:v>33007.163690975867</c:v>
                </c:pt>
                <c:pt idx="5">
                  <c:v>40206.519888294162</c:v>
                </c:pt>
                <c:pt idx="6">
                  <c:v>44773.524312224545</c:v>
                </c:pt>
                <c:pt idx="7">
                  <c:v>47991.744281399449</c:v>
                </c:pt>
                <c:pt idx="8">
                  <c:v>49378.861809350339</c:v>
                </c:pt>
                <c:pt idx="9">
                  <c:v>52102.811230821688</c:v>
                </c:pt>
                <c:pt idx="10">
                  <c:v>54016.143444994297</c:v>
                </c:pt>
                <c:pt idx="11">
                  <c:v>54905.091465648853</c:v>
                </c:pt>
                <c:pt idx="12">
                  <c:v>58461.774842063176</c:v>
                </c:pt>
                <c:pt idx="13">
                  <c:v>59136.906534695612</c:v>
                </c:pt>
                <c:pt idx="14">
                  <c:v>60439.511559999999</c:v>
                </c:pt>
                <c:pt idx="15">
                  <c:v>63348.762420262661</c:v>
                </c:pt>
                <c:pt idx="16">
                  <c:v>63982.305523448609</c:v>
                </c:pt>
                <c:pt idx="17">
                  <c:v>63055.121644177911</c:v>
                </c:pt>
                <c:pt idx="18">
                  <c:v>66042.048863636359</c:v>
                </c:pt>
                <c:pt idx="19">
                  <c:v>65313.966674094714</c:v>
                </c:pt>
                <c:pt idx="20">
                  <c:v>66198.114132680799</c:v>
                </c:pt>
                <c:pt idx="21">
                  <c:v>68664.429660356342</c:v>
                </c:pt>
                <c:pt idx="22">
                  <c:v>70859.826429667519</c:v>
                </c:pt>
                <c:pt idx="23">
                  <c:v>70128.77306680163</c:v>
                </c:pt>
                <c:pt idx="24">
                  <c:v>71182.139935622326</c:v>
                </c:pt>
                <c:pt idx="25">
                  <c:v>74256.42229855372</c:v>
                </c:pt>
                <c:pt idx="26">
                  <c:v>73125.148956246703</c:v>
                </c:pt>
                <c:pt idx="27">
                  <c:v>75905.336807258456</c:v>
                </c:pt>
                <c:pt idx="28">
                  <c:v>75755.884167858836</c:v>
                </c:pt>
                <c:pt idx="29">
                  <c:v>76820.022602441153</c:v>
                </c:pt>
                <c:pt idx="30">
                  <c:v>77906.025451807232</c:v>
                </c:pt>
                <c:pt idx="31">
                  <c:v>78851.037334194654</c:v>
                </c:pt>
                <c:pt idx="32">
                  <c:v>78502.120516211609</c:v>
                </c:pt>
                <c:pt idx="33">
                  <c:v>76679.702285353531</c:v>
                </c:pt>
                <c:pt idx="34">
                  <c:v>73171.14810539523</c:v>
                </c:pt>
                <c:pt idx="35">
                  <c:v>72445.413165618447</c:v>
                </c:pt>
                <c:pt idx="36">
                  <c:v>69350.679329834471</c:v>
                </c:pt>
                <c:pt idx="37">
                  <c:v>68944.439067877625</c:v>
                </c:pt>
                <c:pt idx="38">
                  <c:v>64556.441354581671</c:v>
                </c:pt>
                <c:pt idx="39">
                  <c:v>60172.81087256028</c:v>
                </c:pt>
                <c:pt idx="40">
                  <c:v>52696.737439716315</c:v>
                </c:pt>
                <c:pt idx="41">
                  <c:v>45686.144960707272</c:v>
                </c:pt>
                <c:pt idx="42">
                  <c:v>41546.695746987949</c:v>
                </c:pt>
                <c:pt idx="43">
                  <c:v>35026.861495468278</c:v>
                </c:pt>
                <c:pt idx="44">
                  <c:v>30820.866372712149</c:v>
                </c:pt>
                <c:pt idx="45">
                  <c:v>29581.607253668764</c:v>
                </c:pt>
                <c:pt idx="46">
                  <c:v>23510.3403601108</c:v>
                </c:pt>
                <c:pt idx="47">
                  <c:v>26867.673419354836</c:v>
                </c:pt>
                <c:pt idx="48">
                  <c:v>24311.206551724139</c:v>
                </c:pt>
                <c:pt idx="49">
                  <c:v>22453.318035714288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9-4F1C-B188-8D78D41C9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971032"/>
        <c:axId val="812987760"/>
      </c:lineChart>
      <c:catAx>
        <c:axId val="14203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400000"/>
          <a:lstStyle/>
          <a:p>
            <a:pPr>
              <a:defRPr sz="900"/>
            </a:pPr>
            <a:endParaRPr lang="fr-FR"/>
          </a:p>
        </c:txPr>
        <c:crossAx val="142032896"/>
        <c:crosses val="autoZero"/>
        <c:auto val="1"/>
        <c:lblAlgn val="ctr"/>
        <c:lblOffset val="100"/>
        <c:noMultiLvlLbl val="0"/>
      </c:catAx>
      <c:valAx>
        <c:axId val="142032896"/>
        <c:scaling>
          <c:orientation val="minMax"/>
          <c:max val="4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>
                    <a:solidFill>
                      <a:schemeClr val="accent1"/>
                    </a:solidFill>
                  </a:rPr>
                  <a:t>Effectifs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/>
                </a:solidFill>
              </a:defRPr>
            </a:pPr>
            <a:endParaRPr lang="fr-FR"/>
          </a:p>
        </c:txPr>
        <c:crossAx val="142031104"/>
        <c:crosses val="autoZero"/>
        <c:crossBetween val="between"/>
      </c:valAx>
      <c:valAx>
        <c:axId val="812987760"/>
        <c:scaling>
          <c:orientation val="minMax"/>
          <c:max val="90000"/>
        </c:scaling>
        <c:delete val="0"/>
        <c:axPos val="r"/>
        <c:numFmt formatCode="#,##0\ &quot;€&quot;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6"/>
                </a:solidFill>
              </a:defRPr>
            </a:pPr>
            <a:endParaRPr lang="fr-FR"/>
          </a:p>
        </c:txPr>
        <c:crossAx val="812971032"/>
        <c:crosses val="max"/>
        <c:crossBetween val="between"/>
      </c:valAx>
      <c:catAx>
        <c:axId val="812971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9877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971502500567026"/>
          <c:y val="0.38649492032493299"/>
          <c:w val="0.21028497499432972"/>
          <c:h val="0.293746632594408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2</xdr:row>
      <xdr:rowOff>238125</xdr:rowOff>
    </xdr:from>
    <xdr:to>
      <xdr:col>14</xdr:col>
      <xdr:colOff>438150</xdr:colOff>
      <xdr:row>17</xdr:row>
      <xdr:rowOff>38100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2CF11BC-BCAB-47DB-AB7D-9E8BC13BD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2</xdr:row>
      <xdr:rowOff>223836</xdr:rowOff>
    </xdr:from>
    <xdr:to>
      <xdr:col>14</xdr:col>
      <xdr:colOff>238125</xdr:colOff>
      <xdr:row>20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5609DA6-0846-468B-A00B-6710BBFD6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5</xdr:row>
      <xdr:rowOff>23811</xdr:rowOff>
    </xdr:from>
    <xdr:to>
      <xdr:col>12</xdr:col>
      <xdr:colOff>438150</xdr:colOff>
      <xdr:row>28</xdr:row>
      <xdr:rowOff>161924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C80156A0-AEE4-45AD-95E6-906C6F0F90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0.71658</cdr:x>
      <cdr:y>0.55111</cdr:y>
    </cdr:from>
    <cdr:to>
      <cdr:x>0.93583</cdr:x>
      <cdr:y>0.64805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FDFBB41A-AE20-4056-B132-25B1980BA532}"/>
            </a:ext>
          </a:extLst>
        </cdr:cNvPr>
        <cdr:cNvSpPr/>
      </cdr:nvSpPr>
      <cdr:spPr>
        <a:xfrm xmlns:a="http://schemas.openxmlformats.org/drawingml/2006/main">
          <a:off x="5105400" y="2490789"/>
          <a:ext cx="1562100" cy="4381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fr-FR">
              <a:solidFill>
                <a:sysClr val="windowText" lastClr="000000"/>
              </a:solidFill>
            </a:rPr>
            <a:t>Age moyen Femmes</a:t>
          </a:r>
        </a:p>
        <a:p xmlns:a="http://schemas.openxmlformats.org/drawingml/2006/main">
          <a:pPr algn="ctr"/>
          <a:r>
            <a:rPr lang="fr-FR">
              <a:solidFill>
                <a:sysClr val="windowText" lastClr="000000"/>
              </a:solidFill>
            </a:rPr>
            <a:t>43,8 ans</a:t>
          </a:r>
        </a:p>
      </cdr:txBody>
    </cdr:sp>
  </cdr:relSizeAnchor>
  <cdr:relSizeAnchor xmlns:cdr="http://schemas.openxmlformats.org/drawingml/2006/chartDrawing">
    <cdr:from>
      <cdr:x>0.00401</cdr:x>
      <cdr:y>0.47489</cdr:y>
    </cdr:from>
    <cdr:to>
      <cdr:x>0.1992</cdr:x>
      <cdr:y>0.58272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ED8D8A78-AA20-4097-8E2E-728A485F9A5E}"/>
            </a:ext>
          </a:extLst>
        </cdr:cNvPr>
        <cdr:cNvSpPr/>
      </cdr:nvSpPr>
      <cdr:spPr>
        <a:xfrm xmlns:a="http://schemas.openxmlformats.org/drawingml/2006/main">
          <a:off x="25782" y="2146319"/>
          <a:ext cx="1254950" cy="4873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>
              <a:solidFill>
                <a:sysClr val="windowText" lastClr="000000"/>
              </a:solidFill>
            </a:rPr>
            <a:t>Age moyen Hommes</a:t>
          </a:r>
        </a:p>
        <a:p xmlns:a="http://schemas.openxmlformats.org/drawingml/2006/main">
          <a:pPr algn="ctr"/>
          <a:r>
            <a:rPr lang="fr-FR">
              <a:solidFill>
                <a:sysClr val="windowText" lastClr="000000"/>
              </a:solidFill>
            </a:rPr>
            <a:t>48,8 ans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15</xdr:row>
      <xdr:rowOff>95250</xdr:rowOff>
    </xdr:from>
    <xdr:to>
      <xdr:col>9</xdr:col>
      <xdr:colOff>733425</xdr:colOff>
      <xdr:row>35</xdr:row>
      <xdr:rowOff>33338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4B0863D-3FE3-442B-94A2-1A8E134991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171449</xdr:colOff>
      <xdr:row>3</xdr:row>
      <xdr:rowOff>261936</xdr:rowOff>
    </xdr:from>
    <xdr:to>
      <xdr:col>17</xdr:col>
      <xdr:colOff>428624</xdr:colOff>
      <xdr:row>28</xdr:row>
      <xdr:rowOff>19049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464F2DD-39C3-427F-AFA5-232C6F83A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2</xdr:row>
      <xdr:rowOff>247649</xdr:rowOff>
    </xdr:from>
    <xdr:to>
      <xdr:col>14</xdr:col>
      <xdr:colOff>638175</xdr:colOff>
      <xdr:row>19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5EB095E-0EAB-4DF3-AF8B-C40D56571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64252</xdr:colOff>
      <xdr:row>8</xdr:row>
      <xdr:rowOff>28574</xdr:rowOff>
    </xdr:from>
    <xdr:to>
      <xdr:col>16</xdr:col>
      <xdr:colOff>609600</xdr:colOff>
      <xdr:row>31</xdr:row>
      <xdr:rowOff>133349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17CA4C5-7801-4622-A856-A95B80707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.cdc.fr\RacineDFS\SERVICES\DDR\DDES\DDES-Etudes-Stats\02_Production\0.%20Ddes_ponctuelles\Praticiens%20hospitaliers\Fiche%20technique%20PH\Fiche_technique_PH_2019\prepa%20PH_Stats&amp;Engag_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 + récap"/>
      <sheetName val="Engagts_Cot"/>
      <sheetName val="Engagts_Rad"/>
      <sheetName val="Engagts_Ret"/>
      <sheetName val="Engagts_Rev"/>
      <sheetName val="EffCot"/>
      <sheetName val="EffCot3112"/>
      <sheetName val="CotN_4(2015)"/>
      <sheetName val="CotN_3(2016)"/>
      <sheetName val="CotN_2(2017)"/>
      <sheetName val="CotN_1(2018)"/>
      <sheetName val="CotN(2019)"/>
      <sheetName val="stat cot 2019"/>
      <sheetName val="Rad(2019)"/>
      <sheetName val="Ret(2019)"/>
      <sheetName val="Rev(2019)"/>
      <sheetName val="stat ret_rev"/>
      <sheetName val="dispersion pensions"/>
      <sheetName val="TGH05"/>
      <sheetName val="TGF05"/>
    </sheetNames>
    <sheetDataSet>
      <sheetData sheetId="0">
        <row r="1">
          <cell r="F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FD838-4B25-4FD6-949B-4B89A8D41A2A}">
  <dimension ref="B3:D12"/>
  <sheetViews>
    <sheetView tabSelected="1" workbookViewId="0">
      <selection activeCell="B7" sqref="B7"/>
    </sheetView>
  </sheetViews>
  <sheetFormatPr baseColWidth="10" defaultRowHeight="15" x14ac:dyDescent="0.25"/>
  <cols>
    <col min="1" max="1" width="3.85546875" customWidth="1"/>
    <col min="2" max="2" width="24" customWidth="1"/>
    <col min="3" max="3" width="13.28515625" bestFit="1" customWidth="1"/>
    <col min="4" max="4" width="29.7109375" customWidth="1"/>
    <col min="5" max="5" width="3" customWidth="1"/>
  </cols>
  <sheetData>
    <row r="3" spans="2:4" ht="21" customHeight="1" x14ac:dyDescent="0.25">
      <c r="B3" s="100" t="s">
        <v>16</v>
      </c>
      <c r="C3" s="101"/>
      <c r="D3" s="102"/>
    </row>
    <row r="4" spans="2:4" ht="54.75" customHeight="1" x14ac:dyDescent="0.25">
      <c r="B4" s="54" t="s">
        <v>14</v>
      </c>
      <c r="C4" s="55" t="s">
        <v>15</v>
      </c>
      <c r="D4" s="55" t="s">
        <v>49</v>
      </c>
    </row>
    <row r="5" spans="2:4" ht="21.75" customHeight="1" x14ac:dyDescent="0.25">
      <c r="B5" s="51">
        <v>97400</v>
      </c>
      <c r="C5" s="52">
        <v>0.135630173720415</v>
      </c>
      <c r="D5" s="52">
        <f>B5/593800</f>
        <v>0.16402829235432806</v>
      </c>
    </row>
    <row r="7" spans="2:4" x14ac:dyDescent="0.25">
      <c r="B7" s="53"/>
      <c r="C7" s="14"/>
      <c r="D7" s="50"/>
    </row>
    <row r="12" spans="2:4" ht="26.25" customHeight="1" x14ac:dyDescent="0.25"/>
  </sheetData>
  <mergeCells count="1">
    <mergeCell ref="B3:D3"/>
  </mergeCells>
  <phoneticPr fontId="15" type="noConversion"/>
  <pageMargins left="0.7" right="0.7" top="0.75" bottom="0.75" header="0.3" footer="0.3"/>
  <pageSetup paperSize="9" orientation="portrait" r:id="rId1"/>
  <headerFooter>
    <oddFooter>&amp;L&amp;1#&amp;"Calibri"&amp;10&amp;KA80000Interne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C699F-4CAA-478D-BB8E-5E7B8106D989}">
  <dimension ref="A1:F15"/>
  <sheetViews>
    <sheetView workbookViewId="0">
      <selection activeCell="B4" sqref="B4"/>
    </sheetView>
  </sheetViews>
  <sheetFormatPr baseColWidth="10" defaultRowHeight="15" x14ac:dyDescent="0.25"/>
  <cols>
    <col min="1" max="1" width="22.42578125" bestFit="1" customWidth="1"/>
    <col min="2" max="2" width="10.140625" customWidth="1"/>
    <col min="3" max="3" width="12.28515625" customWidth="1"/>
    <col min="4" max="4" width="11.7109375" customWidth="1"/>
    <col min="5" max="5" width="14.7109375" customWidth="1"/>
    <col min="6" max="6" width="9.7109375" customWidth="1"/>
    <col min="7" max="8" width="13.28515625" customWidth="1"/>
    <col min="9" max="9" width="12.28515625" customWidth="1"/>
    <col min="10" max="10" width="7.42578125" bestFit="1" customWidth="1"/>
    <col min="11" max="11" width="4.42578125" customWidth="1"/>
    <col min="12" max="14" width="10.140625" customWidth="1"/>
    <col min="15" max="17" width="7.5703125" customWidth="1"/>
    <col min="18" max="18" width="8.28515625" customWidth="1"/>
  </cols>
  <sheetData>
    <row r="1" spans="1:6" x14ac:dyDescent="0.25">
      <c r="A1" s="16" t="s">
        <v>19</v>
      </c>
    </row>
    <row r="3" spans="1:6" ht="60" x14ac:dyDescent="0.25">
      <c r="A3" s="15" t="s">
        <v>1</v>
      </c>
      <c r="B3" s="15" t="s">
        <v>3</v>
      </c>
      <c r="C3" s="15" t="s">
        <v>2</v>
      </c>
      <c r="D3" s="15" t="s">
        <v>4</v>
      </c>
      <c r="E3" s="24" t="s">
        <v>20</v>
      </c>
    </row>
    <row r="4" spans="1:6" x14ac:dyDescent="0.25">
      <c r="A4" s="12">
        <v>2010</v>
      </c>
      <c r="B4" s="110">
        <v>38274</v>
      </c>
      <c r="C4" s="107">
        <v>47496</v>
      </c>
      <c r="D4" s="107">
        <v>85770</v>
      </c>
      <c r="E4" s="56">
        <f t="shared" ref="E4:E13" si="0">B4/D4</f>
        <v>0.44623994403637635</v>
      </c>
      <c r="F4" s="18"/>
    </row>
    <row r="5" spans="1:6" x14ac:dyDescent="0.25">
      <c r="A5" s="12">
        <v>2011</v>
      </c>
      <c r="B5" s="107">
        <v>39550</v>
      </c>
      <c r="C5" s="107">
        <v>48130</v>
      </c>
      <c r="D5" s="107">
        <v>87680</v>
      </c>
      <c r="E5" s="57">
        <f t="shared" si="0"/>
        <v>0.45107208029197082</v>
      </c>
      <c r="F5" s="18"/>
    </row>
    <row r="6" spans="1:6" x14ac:dyDescent="0.25">
      <c r="A6" s="12">
        <v>2012</v>
      </c>
      <c r="B6" s="107">
        <v>41644</v>
      </c>
      <c r="C6" s="107">
        <v>49052</v>
      </c>
      <c r="D6" s="107">
        <v>90696</v>
      </c>
      <c r="E6" s="57">
        <f t="shared" si="0"/>
        <v>0.45916027167681045</v>
      </c>
      <c r="F6" s="18"/>
    </row>
    <row r="7" spans="1:6" x14ac:dyDescent="0.25">
      <c r="A7" s="12">
        <v>2013</v>
      </c>
      <c r="B7" s="107">
        <v>43881</v>
      </c>
      <c r="C7" s="107">
        <v>49198</v>
      </c>
      <c r="D7" s="107">
        <v>93079</v>
      </c>
      <c r="E7" s="57">
        <f t="shared" si="0"/>
        <v>0.4714382406342999</v>
      </c>
      <c r="F7" s="18"/>
    </row>
    <row r="8" spans="1:6" x14ac:dyDescent="0.25">
      <c r="A8" s="12">
        <v>2014</v>
      </c>
      <c r="B8" s="107">
        <v>44595</v>
      </c>
      <c r="C8" s="107">
        <v>48607</v>
      </c>
      <c r="D8" s="107">
        <v>93202</v>
      </c>
      <c r="E8" s="57">
        <f t="shared" si="0"/>
        <v>0.47847685671981288</v>
      </c>
      <c r="F8" s="18"/>
    </row>
    <row r="9" spans="1:6" x14ac:dyDescent="0.25">
      <c r="A9" s="12">
        <v>2015</v>
      </c>
      <c r="B9" s="107">
        <v>44985</v>
      </c>
      <c r="C9" s="107">
        <v>47394</v>
      </c>
      <c r="D9" s="107">
        <v>92379</v>
      </c>
      <c r="E9" s="57">
        <f t="shared" si="0"/>
        <v>0.48696132237846262</v>
      </c>
      <c r="F9" s="18"/>
    </row>
    <row r="10" spans="1:6" x14ac:dyDescent="0.25">
      <c r="A10" s="12">
        <v>2016</v>
      </c>
      <c r="B10" s="107">
        <v>46323</v>
      </c>
      <c r="C10" s="107">
        <v>47564</v>
      </c>
      <c r="D10" s="107">
        <v>93887</v>
      </c>
      <c r="E10" s="57">
        <f t="shared" si="0"/>
        <v>0.49339099129804981</v>
      </c>
      <c r="F10" s="18"/>
    </row>
    <row r="11" spans="1:6" x14ac:dyDescent="0.25">
      <c r="A11" s="12">
        <v>2017</v>
      </c>
      <c r="B11" s="107">
        <v>47640</v>
      </c>
      <c r="C11" s="107">
        <v>47387</v>
      </c>
      <c r="D11" s="107">
        <v>95027</v>
      </c>
      <c r="E11" s="57">
        <f t="shared" si="0"/>
        <v>0.50133120060614356</v>
      </c>
      <c r="F11" s="18"/>
    </row>
    <row r="12" spans="1:6" x14ac:dyDescent="0.25">
      <c r="A12" s="12">
        <v>2018</v>
      </c>
      <c r="B12" s="107">
        <v>48470</v>
      </c>
      <c r="C12" s="107">
        <v>47226</v>
      </c>
      <c r="D12" s="107">
        <v>95696</v>
      </c>
      <c r="E12" s="57">
        <f t="shared" si="0"/>
        <v>0.50649974920581842</v>
      </c>
      <c r="F12" s="18"/>
    </row>
    <row r="13" spans="1:6" x14ac:dyDescent="0.25">
      <c r="A13" s="12">
        <v>2019</v>
      </c>
      <c r="B13" s="107">
        <v>50048</v>
      </c>
      <c r="C13" s="107">
        <v>47355</v>
      </c>
      <c r="D13" s="107">
        <v>97403</v>
      </c>
      <c r="E13" s="58">
        <f t="shared" si="0"/>
        <v>0.51382400952742724</v>
      </c>
      <c r="F13" s="18"/>
    </row>
    <row r="14" spans="1:6" x14ac:dyDescent="0.25">
      <c r="A14" s="103"/>
      <c r="B14" s="104"/>
      <c r="C14" s="104"/>
      <c r="D14" s="104"/>
    </row>
    <row r="15" spans="1:6" x14ac:dyDescent="0.25">
      <c r="A15" s="105"/>
      <c r="B15" s="50"/>
      <c r="C15" s="106"/>
      <c r="D15" s="106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A3D93-8105-4795-97EF-165A3B3A5CA7}">
  <dimension ref="A1:F35"/>
  <sheetViews>
    <sheetView workbookViewId="0">
      <selection activeCell="C4" sqref="C4"/>
    </sheetView>
  </sheetViews>
  <sheetFormatPr baseColWidth="10" defaultRowHeight="15" x14ac:dyDescent="0.25"/>
  <cols>
    <col min="1" max="1" width="19" bestFit="1" customWidth="1"/>
    <col min="2" max="2" width="21.85546875" bestFit="1" customWidth="1"/>
    <col min="3" max="3" width="22.28515625" bestFit="1" customWidth="1"/>
    <col min="4" max="4" width="18.5703125" bestFit="1" customWidth="1"/>
    <col min="5" max="5" width="21" customWidth="1"/>
    <col min="6" max="7" width="13.28515625" customWidth="1"/>
    <col min="8" max="8" width="12.28515625" customWidth="1"/>
    <col min="9" max="9" width="7.42578125" bestFit="1" customWidth="1"/>
    <col min="10" max="10" width="4.42578125" customWidth="1"/>
    <col min="11" max="13" width="10.140625" customWidth="1"/>
    <col min="14" max="16" width="7.5703125" customWidth="1"/>
    <col min="17" max="17" width="8.28515625" customWidth="1"/>
  </cols>
  <sheetData>
    <row r="1" spans="1:6" x14ac:dyDescent="0.25">
      <c r="A1" s="16" t="s">
        <v>21</v>
      </c>
    </row>
    <row r="2" spans="1:6" ht="15.75" thickBot="1" x14ac:dyDescent="0.3"/>
    <row r="3" spans="1:6" ht="45" x14ac:dyDescent="0.25">
      <c r="A3" s="112" t="s">
        <v>1</v>
      </c>
      <c r="B3" s="113" t="s">
        <v>22</v>
      </c>
      <c r="C3" s="113" t="s">
        <v>23</v>
      </c>
      <c r="D3" s="118" t="s">
        <v>24</v>
      </c>
      <c r="E3" s="114" t="s">
        <v>25</v>
      </c>
      <c r="F3" s="59"/>
    </row>
    <row r="4" spans="1:6" x14ac:dyDescent="0.25">
      <c r="A4" s="115">
        <v>2010</v>
      </c>
      <c r="B4" s="110">
        <v>44.713636244872362</v>
      </c>
      <c r="C4" s="110">
        <v>48.849868379488257</v>
      </c>
      <c r="D4" s="119">
        <v>47.003906341099373</v>
      </c>
      <c r="E4" s="121">
        <v>34.601363860525659</v>
      </c>
      <c r="F4" s="18"/>
    </row>
    <row r="5" spans="1:6" x14ac:dyDescent="0.25">
      <c r="A5" s="115">
        <v>2011</v>
      </c>
      <c r="B5" s="110">
        <v>44.838416021847976</v>
      </c>
      <c r="C5" s="110">
        <v>49.228304711214605</v>
      </c>
      <c r="D5" s="119">
        <v>47.24753548445986</v>
      </c>
      <c r="E5" s="121">
        <v>34.78737374906445</v>
      </c>
      <c r="F5" s="18"/>
    </row>
    <row r="6" spans="1:6" x14ac:dyDescent="0.25">
      <c r="A6" s="115">
        <v>2012</v>
      </c>
      <c r="B6" s="110">
        <v>44.651336487427649</v>
      </c>
      <c r="C6" s="110">
        <v>49.2054755395977</v>
      </c>
      <c r="D6" s="119">
        <v>47.113747421600095</v>
      </c>
      <c r="E6" s="121">
        <v>34.898251048919498</v>
      </c>
      <c r="F6" s="18"/>
    </row>
    <row r="7" spans="1:6" x14ac:dyDescent="0.25">
      <c r="A7" s="115">
        <v>2013</v>
      </c>
      <c r="B7" s="110">
        <v>44.241082214573886</v>
      </c>
      <c r="C7" s="110">
        <v>49.053530010172942</v>
      </c>
      <c r="D7" s="119">
        <v>46.783806155466927</v>
      </c>
      <c r="E7" s="121">
        <v>34.97765717968597</v>
      </c>
      <c r="F7" s="18"/>
    </row>
    <row r="8" spans="1:6" x14ac:dyDescent="0.25">
      <c r="A8" s="115">
        <v>2014</v>
      </c>
      <c r="B8" s="110">
        <v>44.404077787497478</v>
      </c>
      <c r="C8" s="110">
        <v>49.422744128553774</v>
      </c>
      <c r="D8" s="119">
        <v>47.020038014239233</v>
      </c>
      <c r="E8" s="121">
        <v>35.014135497049892</v>
      </c>
      <c r="F8" s="18"/>
    </row>
    <row r="9" spans="1:6" x14ac:dyDescent="0.25">
      <c r="A9" s="115">
        <v>2015</v>
      </c>
      <c r="B9" s="110">
        <v>44.217182497331912</v>
      </c>
      <c r="C9" s="110">
        <v>49.387876738386105</v>
      </c>
      <c r="D9" s="119">
        <v>46.868024704735078</v>
      </c>
      <c r="E9" s="121">
        <v>34.988672555463509</v>
      </c>
      <c r="F9" s="18"/>
    </row>
    <row r="10" spans="1:6" x14ac:dyDescent="0.25">
      <c r="A10" s="115">
        <v>2016</v>
      </c>
      <c r="B10" s="110">
        <v>44.10951805147694</v>
      </c>
      <c r="C10" s="110">
        <v>49.298584488351516</v>
      </c>
      <c r="D10" s="119">
        <v>46.736197300236711</v>
      </c>
      <c r="E10" s="121">
        <v>34.982951692321343</v>
      </c>
      <c r="F10" s="18"/>
    </row>
    <row r="11" spans="1:6" x14ac:dyDescent="0.25">
      <c r="A11" s="115">
        <v>2017</v>
      </c>
      <c r="B11" s="110">
        <v>43.992945770611577</v>
      </c>
      <c r="C11" s="110">
        <v>49.192986535331542</v>
      </c>
      <c r="D11" s="119">
        <v>46.584147882873395</v>
      </c>
      <c r="E11" s="121">
        <v>35.123249011457844</v>
      </c>
      <c r="F11" s="18"/>
    </row>
    <row r="12" spans="1:6" x14ac:dyDescent="0.25">
      <c r="A12" s="115">
        <v>2018</v>
      </c>
      <c r="B12" s="110">
        <v>43.897608386124922</v>
      </c>
      <c r="C12" s="110">
        <v>49.015810025041382</v>
      </c>
      <c r="D12" s="119">
        <v>46.420859357835596</v>
      </c>
      <c r="E12" s="121">
        <v>35.225960034930559</v>
      </c>
      <c r="F12" s="18"/>
    </row>
    <row r="13" spans="1:6" ht="15.75" thickBot="1" x14ac:dyDescent="0.3">
      <c r="A13" s="116">
        <v>2019</v>
      </c>
      <c r="B13" s="117">
        <v>43.821257969739975</v>
      </c>
      <c r="C13" s="117">
        <v>48.751195969687991</v>
      </c>
      <c r="D13" s="120">
        <v>46.21550244153174</v>
      </c>
      <c r="E13" s="122">
        <v>35.284925486233895</v>
      </c>
      <c r="F13" s="18"/>
    </row>
    <row r="14" spans="1:6" x14ac:dyDescent="0.25">
      <c r="A14" s="50"/>
      <c r="B14" s="111"/>
      <c r="C14" s="111"/>
      <c r="D14" s="111"/>
    </row>
    <row r="15" spans="1:6" x14ac:dyDescent="0.25">
      <c r="A15" s="50"/>
      <c r="B15" s="108"/>
      <c r="C15" s="108"/>
      <c r="D15" s="108"/>
    </row>
    <row r="16" spans="1:6" x14ac:dyDescent="0.25">
      <c r="A16" s="105"/>
      <c r="B16" s="109"/>
      <c r="C16" s="109"/>
      <c r="D16" s="109"/>
    </row>
    <row r="35" spans="1:3" x14ac:dyDescent="0.25">
      <c r="A35" s="10"/>
      <c r="B35" s="10"/>
      <c r="C35" s="10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81CE3-3BAD-46B2-A0AB-76AC7AED253D}">
  <dimension ref="A1:E61"/>
  <sheetViews>
    <sheetView workbookViewId="0">
      <selection activeCell="A2" sqref="A2"/>
    </sheetView>
  </sheetViews>
  <sheetFormatPr baseColWidth="10" defaultRowHeight="15" x14ac:dyDescent="0.25"/>
  <cols>
    <col min="1" max="1" width="9.140625" style="17" customWidth="1"/>
    <col min="2" max="2" width="12.7109375" customWidth="1"/>
    <col min="3" max="3" width="11.5703125" bestFit="1" customWidth="1"/>
  </cols>
  <sheetData>
    <row r="1" spans="1:3" x14ac:dyDescent="0.25">
      <c r="A1" s="39" t="s">
        <v>39</v>
      </c>
    </row>
    <row r="4" spans="1:3" x14ac:dyDescent="0.25">
      <c r="A4" s="11" t="s">
        <v>5</v>
      </c>
      <c r="B4" s="60" t="s">
        <v>26</v>
      </c>
      <c r="C4" s="88" t="s">
        <v>27</v>
      </c>
    </row>
    <row r="5" spans="1:3" x14ac:dyDescent="0.25">
      <c r="A5" s="65">
        <v>20</v>
      </c>
      <c r="B5" s="61">
        <v>3</v>
      </c>
      <c r="C5" s="123">
        <v>0</v>
      </c>
    </row>
    <row r="6" spans="1:3" x14ac:dyDescent="0.25">
      <c r="A6" s="66">
        <v>21</v>
      </c>
      <c r="B6" s="62">
        <v>1</v>
      </c>
      <c r="C6" s="63">
        <v>-1</v>
      </c>
    </row>
    <row r="7" spans="1:3" x14ac:dyDescent="0.25">
      <c r="A7" s="66">
        <v>22</v>
      </c>
      <c r="B7" s="62">
        <v>1</v>
      </c>
      <c r="C7" s="124">
        <v>0</v>
      </c>
    </row>
    <row r="8" spans="1:3" x14ac:dyDescent="0.25">
      <c r="A8" s="66">
        <v>23</v>
      </c>
      <c r="B8" s="62">
        <v>1</v>
      </c>
      <c r="C8" s="63">
        <v>-1</v>
      </c>
    </row>
    <row r="9" spans="1:3" x14ac:dyDescent="0.25">
      <c r="A9" s="66">
        <v>24</v>
      </c>
      <c r="B9" s="62">
        <v>9</v>
      </c>
      <c r="C9" s="63">
        <v>-3</v>
      </c>
    </row>
    <row r="10" spans="1:3" x14ac:dyDescent="0.25">
      <c r="A10" s="66">
        <v>25</v>
      </c>
      <c r="B10" s="62">
        <v>11</v>
      </c>
      <c r="C10" s="63">
        <v>-12</v>
      </c>
    </row>
    <row r="11" spans="1:3" x14ac:dyDescent="0.25">
      <c r="A11" s="66">
        <v>26</v>
      </c>
      <c r="B11" s="62">
        <v>62</v>
      </c>
      <c r="C11" s="63">
        <v>-29</v>
      </c>
    </row>
    <row r="12" spans="1:3" x14ac:dyDescent="0.25">
      <c r="A12" s="66">
        <v>27</v>
      </c>
      <c r="B12" s="62">
        <v>234</v>
      </c>
      <c r="C12" s="63">
        <v>-167</v>
      </c>
    </row>
    <row r="13" spans="1:3" x14ac:dyDescent="0.25">
      <c r="A13" s="66">
        <v>28</v>
      </c>
      <c r="B13" s="62">
        <v>865</v>
      </c>
      <c r="C13" s="63">
        <v>-569</v>
      </c>
    </row>
    <row r="14" spans="1:3" x14ac:dyDescent="0.25">
      <c r="A14" s="66">
        <v>29</v>
      </c>
      <c r="B14" s="62">
        <v>1560</v>
      </c>
      <c r="C14" s="63">
        <v>-993</v>
      </c>
    </row>
    <row r="15" spans="1:3" x14ac:dyDescent="0.25">
      <c r="A15" s="66">
        <v>30</v>
      </c>
      <c r="B15" s="62">
        <v>2264</v>
      </c>
      <c r="C15" s="63">
        <v>-1548</v>
      </c>
    </row>
    <row r="16" spans="1:3" x14ac:dyDescent="0.25">
      <c r="A16" s="66">
        <v>31</v>
      </c>
      <c r="B16" s="62">
        <v>2536</v>
      </c>
      <c r="C16" s="63">
        <v>-1761</v>
      </c>
    </row>
    <row r="17" spans="1:3" x14ac:dyDescent="0.25">
      <c r="A17" s="66">
        <v>32</v>
      </c>
      <c r="B17" s="62">
        <v>2606</v>
      </c>
      <c r="C17" s="63">
        <v>-1705</v>
      </c>
    </row>
    <row r="18" spans="1:3" x14ac:dyDescent="0.25">
      <c r="A18" s="66">
        <v>33</v>
      </c>
      <c r="B18" s="62">
        <v>2439</v>
      </c>
      <c r="C18" s="63">
        <v>-1534</v>
      </c>
    </row>
    <row r="19" spans="1:3" x14ac:dyDescent="0.25">
      <c r="A19" s="66">
        <v>34</v>
      </c>
      <c r="B19" s="62">
        <v>1989</v>
      </c>
      <c r="C19" s="63">
        <v>-1305</v>
      </c>
    </row>
    <row r="20" spans="1:3" x14ac:dyDescent="0.25">
      <c r="A20" s="66">
        <v>35</v>
      </c>
      <c r="B20" s="62">
        <v>1857</v>
      </c>
      <c r="C20" s="63">
        <v>-1076</v>
      </c>
    </row>
    <row r="21" spans="1:3" x14ac:dyDescent="0.25">
      <c r="A21" s="66">
        <v>36</v>
      </c>
      <c r="B21" s="62">
        <v>1605</v>
      </c>
      <c r="C21" s="63">
        <v>-1022</v>
      </c>
    </row>
    <row r="22" spans="1:3" x14ac:dyDescent="0.25">
      <c r="A22" s="66">
        <v>37</v>
      </c>
      <c r="B22" s="62">
        <v>1587</v>
      </c>
      <c r="C22" s="63">
        <v>-1033</v>
      </c>
    </row>
    <row r="23" spans="1:3" x14ac:dyDescent="0.25">
      <c r="A23" s="66">
        <v>38</v>
      </c>
      <c r="B23" s="62">
        <v>1501</v>
      </c>
      <c r="C23" s="63">
        <v>-1000</v>
      </c>
    </row>
    <row r="24" spans="1:3" x14ac:dyDescent="0.25">
      <c r="A24" s="66">
        <v>39</v>
      </c>
      <c r="B24" s="62">
        <v>1369</v>
      </c>
      <c r="C24" s="63">
        <v>-980</v>
      </c>
    </row>
    <row r="25" spans="1:3" x14ac:dyDescent="0.25">
      <c r="A25" s="66">
        <v>40</v>
      </c>
      <c r="B25" s="62">
        <v>1260</v>
      </c>
      <c r="C25" s="63">
        <v>-990</v>
      </c>
    </row>
    <row r="26" spans="1:3" x14ac:dyDescent="0.25">
      <c r="A26" s="66">
        <v>41</v>
      </c>
      <c r="B26" s="62">
        <v>1199</v>
      </c>
      <c r="C26" s="63">
        <v>-933</v>
      </c>
    </row>
    <row r="27" spans="1:3" x14ac:dyDescent="0.25">
      <c r="A27" s="66">
        <v>42</v>
      </c>
      <c r="B27" s="62">
        <v>1164</v>
      </c>
      <c r="C27" s="63">
        <v>-947</v>
      </c>
    </row>
    <row r="28" spans="1:3" x14ac:dyDescent="0.25">
      <c r="A28" s="66">
        <v>43</v>
      </c>
      <c r="B28" s="62">
        <v>1184</v>
      </c>
      <c r="C28" s="63">
        <v>-817</v>
      </c>
    </row>
    <row r="29" spans="1:3" x14ac:dyDescent="0.25">
      <c r="A29" s="66">
        <v>44</v>
      </c>
      <c r="B29" s="62">
        <v>1086</v>
      </c>
      <c r="C29" s="63">
        <v>-850</v>
      </c>
    </row>
    <row r="30" spans="1:3" x14ac:dyDescent="0.25">
      <c r="A30" s="66">
        <v>45</v>
      </c>
      <c r="B30" s="62">
        <v>989</v>
      </c>
      <c r="C30" s="63">
        <v>-806</v>
      </c>
    </row>
    <row r="31" spans="1:3" x14ac:dyDescent="0.25">
      <c r="A31" s="66">
        <v>46</v>
      </c>
      <c r="B31" s="62">
        <v>1033</v>
      </c>
      <c r="C31" s="63">
        <v>-806</v>
      </c>
    </row>
    <row r="32" spans="1:3" x14ac:dyDescent="0.25">
      <c r="A32" s="66">
        <v>47</v>
      </c>
      <c r="B32" s="62">
        <v>1007</v>
      </c>
      <c r="C32" s="63">
        <v>-789</v>
      </c>
    </row>
    <row r="33" spans="1:3" x14ac:dyDescent="0.25">
      <c r="A33" s="66">
        <v>48</v>
      </c>
      <c r="B33" s="62">
        <v>1089</v>
      </c>
      <c r="C33" s="63">
        <v>-866</v>
      </c>
    </row>
    <row r="34" spans="1:3" x14ac:dyDescent="0.25">
      <c r="A34" s="66">
        <v>49</v>
      </c>
      <c r="B34" s="62">
        <v>1029</v>
      </c>
      <c r="C34" s="63">
        <v>-947</v>
      </c>
    </row>
    <row r="35" spans="1:3" x14ac:dyDescent="0.25">
      <c r="A35" s="66">
        <v>50</v>
      </c>
      <c r="B35" s="62">
        <v>993</v>
      </c>
      <c r="C35" s="63">
        <v>-871</v>
      </c>
    </row>
    <row r="36" spans="1:3" x14ac:dyDescent="0.25">
      <c r="A36" s="66">
        <v>51</v>
      </c>
      <c r="B36" s="62">
        <v>1004</v>
      </c>
      <c r="C36" s="63">
        <v>-932</v>
      </c>
    </row>
    <row r="37" spans="1:3" x14ac:dyDescent="0.25">
      <c r="A37" s="66">
        <v>52</v>
      </c>
      <c r="B37" s="62">
        <v>1015</v>
      </c>
      <c r="C37" s="63">
        <v>-882</v>
      </c>
    </row>
    <row r="38" spans="1:3" x14ac:dyDescent="0.25">
      <c r="A38" s="66">
        <v>53</v>
      </c>
      <c r="B38" s="62">
        <v>1035</v>
      </c>
      <c r="C38" s="63">
        <v>-1004</v>
      </c>
    </row>
    <row r="39" spans="1:3" x14ac:dyDescent="0.25">
      <c r="A39" s="66">
        <v>54</v>
      </c>
      <c r="B39" s="62">
        <v>973</v>
      </c>
      <c r="C39" s="63">
        <v>-1124</v>
      </c>
    </row>
    <row r="40" spans="1:3" x14ac:dyDescent="0.25">
      <c r="A40" s="66">
        <v>55</v>
      </c>
      <c r="B40" s="62">
        <v>1118</v>
      </c>
      <c r="C40" s="63">
        <v>-1176</v>
      </c>
    </row>
    <row r="41" spans="1:3" x14ac:dyDescent="0.25">
      <c r="A41" s="66">
        <v>56</v>
      </c>
      <c r="B41" s="62">
        <v>1050</v>
      </c>
      <c r="C41" s="63">
        <v>-1274</v>
      </c>
    </row>
    <row r="42" spans="1:3" x14ac:dyDescent="0.25">
      <c r="A42" s="66">
        <v>57</v>
      </c>
      <c r="B42" s="62">
        <v>1001</v>
      </c>
      <c r="C42" s="63">
        <v>-1321</v>
      </c>
    </row>
    <row r="43" spans="1:3" x14ac:dyDescent="0.25">
      <c r="A43" s="66">
        <v>58</v>
      </c>
      <c r="B43" s="62">
        <v>989</v>
      </c>
      <c r="C43" s="63">
        <v>-1355</v>
      </c>
    </row>
    <row r="44" spans="1:3" x14ac:dyDescent="0.25">
      <c r="A44" s="66">
        <v>59</v>
      </c>
      <c r="B44" s="62">
        <v>984</v>
      </c>
      <c r="C44" s="63">
        <v>-1392</v>
      </c>
    </row>
    <row r="45" spans="1:3" x14ac:dyDescent="0.25">
      <c r="A45" s="66">
        <v>60</v>
      </c>
      <c r="B45" s="62">
        <v>979</v>
      </c>
      <c r="C45" s="63">
        <v>-1412</v>
      </c>
    </row>
    <row r="46" spans="1:3" x14ac:dyDescent="0.25">
      <c r="A46" s="66">
        <v>61</v>
      </c>
      <c r="B46" s="62">
        <v>956</v>
      </c>
      <c r="C46" s="63">
        <v>-1429</v>
      </c>
    </row>
    <row r="47" spans="1:3" x14ac:dyDescent="0.25">
      <c r="A47" s="66">
        <v>62</v>
      </c>
      <c r="B47" s="62">
        <v>944</v>
      </c>
      <c r="C47" s="63">
        <v>-1533</v>
      </c>
    </row>
    <row r="48" spans="1:3" x14ac:dyDescent="0.25">
      <c r="A48" s="66">
        <v>63</v>
      </c>
      <c r="B48" s="62">
        <v>787</v>
      </c>
      <c r="C48" s="63">
        <v>-1305</v>
      </c>
    </row>
    <row r="49" spans="1:5" x14ac:dyDescent="0.25">
      <c r="A49" s="66">
        <v>64</v>
      </c>
      <c r="B49" s="62">
        <v>746</v>
      </c>
      <c r="C49" s="63">
        <v>-1262</v>
      </c>
    </row>
    <row r="50" spans="1:5" x14ac:dyDescent="0.25">
      <c r="A50" s="66">
        <v>65</v>
      </c>
      <c r="B50" s="62">
        <v>584</v>
      </c>
      <c r="C50" s="63">
        <v>-1158</v>
      </c>
    </row>
    <row r="51" spans="1:5" x14ac:dyDescent="0.25">
      <c r="A51" s="66">
        <v>66</v>
      </c>
      <c r="B51" s="62">
        <v>414</v>
      </c>
      <c r="C51" s="63">
        <v>-996</v>
      </c>
    </row>
    <row r="52" spans="1:5" x14ac:dyDescent="0.25">
      <c r="A52" s="66">
        <v>67</v>
      </c>
      <c r="B52" s="62">
        <v>283</v>
      </c>
      <c r="C52" s="63">
        <v>-735</v>
      </c>
    </row>
    <row r="53" spans="1:5" x14ac:dyDescent="0.25">
      <c r="A53" s="66">
        <v>68</v>
      </c>
      <c r="B53" s="62">
        <v>210</v>
      </c>
      <c r="C53" s="63">
        <v>-620</v>
      </c>
    </row>
    <row r="54" spans="1:5" x14ac:dyDescent="0.25">
      <c r="A54" s="66">
        <v>69</v>
      </c>
      <c r="B54" s="62">
        <v>146</v>
      </c>
      <c r="C54" s="63">
        <v>-516</v>
      </c>
    </row>
    <row r="55" spans="1:5" x14ac:dyDescent="0.25">
      <c r="A55" s="66">
        <v>70</v>
      </c>
      <c r="B55" s="62">
        <v>115</v>
      </c>
      <c r="C55" s="63">
        <v>-486</v>
      </c>
    </row>
    <row r="56" spans="1:5" x14ac:dyDescent="0.25">
      <c r="A56" s="66">
        <v>71</v>
      </c>
      <c r="B56" s="62">
        <v>84</v>
      </c>
      <c r="C56" s="63">
        <v>-393</v>
      </c>
    </row>
    <row r="57" spans="1:5" x14ac:dyDescent="0.25">
      <c r="A57" s="66">
        <v>72</v>
      </c>
      <c r="B57" s="62">
        <v>49</v>
      </c>
      <c r="C57" s="63">
        <v>-312</v>
      </c>
    </row>
    <row r="58" spans="1:5" x14ac:dyDescent="0.25">
      <c r="A58" s="66">
        <v>73</v>
      </c>
      <c r="B58" s="62">
        <v>17</v>
      </c>
      <c r="C58" s="63">
        <v>-138</v>
      </c>
    </row>
    <row r="59" spans="1:5" x14ac:dyDescent="0.25">
      <c r="A59" s="66">
        <v>74</v>
      </c>
      <c r="B59" s="62">
        <v>12</v>
      </c>
      <c r="C59" s="63">
        <v>-75</v>
      </c>
    </row>
    <row r="60" spans="1:5" x14ac:dyDescent="0.25">
      <c r="A60" s="67">
        <v>75</v>
      </c>
      <c r="B60" s="68">
        <v>5</v>
      </c>
      <c r="C60" s="64">
        <v>-51</v>
      </c>
    </row>
    <row r="61" spans="1:5" x14ac:dyDescent="0.25">
      <c r="B61" s="125"/>
      <c r="C61" s="125"/>
      <c r="E61" s="125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17644-EFFE-40A6-B0D8-27A62E20855D}">
  <dimension ref="A1:U37"/>
  <sheetViews>
    <sheetView workbookViewId="0">
      <selection activeCell="A2" sqref="A2"/>
    </sheetView>
  </sheetViews>
  <sheetFormatPr baseColWidth="10" defaultRowHeight="15" x14ac:dyDescent="0.25"/>
  <cols>
    <col min="1" max="1" width="19.140625" customWidth="1"/>
    <col min="3" max="3" width="12.28515625" bestFit="1" customWidth="1"/>
    <col min="6" max="7" width="9.7109375" customWidth="1"/>
  </cols>
  <sheetData>
    <row r="1" spans="1:21" x14ac:dyDescent="0.25">
      <c r="A1" s="16" t="s">
        <v>28</v>
      </c>
    </row>
    <row r="3" spans="1:21" x14ac:dyDescent="0.25">
      <c r="A3" s="8" t="s">
        <v>8</v>
      </c>
      <c r="B3" s="25">
        <v>2011</v>
      </c>
      <c r="C3" s="25">
        <v>2012</v>
      </c>
      <c r="D3" s="25">
        <f>C3+1</f>
        <v>2013</v>
      </c>
      <c r="E3" s="25">
        <f t="shared" ref="E3:J3" si="0">D3+1</f>
        <v>2014</v>
      </c>
      <c r="F3" s="25">
        <f t="shared" si="0"/>
        <v>2015</v>
      </c>
      <c r="G3" s="25">
        <f t="shared" si="0"/>
        <v>2016</v>
      </c>
      <c r="H3" s="25">
        <f t="shared" si="0"/>
        <v>2017</v>
      </c>
      <c r="I3" s="25">
        <f t="shared" si="0"/>
        <v>2018</v>
      </c>
      <c r="J3" s="25">
        <f t="shared" si="0"/>
        <v>2019</v>
      </c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" x14ac:dyDescent="0.25">
      <c r="A4" s="127" t="s">
        <v>17</v>
      </c>
      <c r="B4" s="126">
        <v>38452</v>
      </c>
      <c r="C4" s="126">
        <v>40202</v>
      </c>
      <c r="D4" s="126">
        <v>40983</v>
      </c>
      <c r="E4" s="126">
        <v>42063</v>
      </c>
      <c r="F4" s="126">
        <v>42103</v>
      </c>
      <c r="G4" s="126">
        <v>42809</v>
      </c>
      <c r="H4" s="126">
        <v>43061</v>
      </c>
      <c r="I4" s="126">
        <v>43319</v>
      </c>
      <c r="J4" s="126">
        <v>43773</v>
      </c>
      <c r="K4" s="42"/>
    </row>
    <row r="5" spans="1:21" x14ac:dyDescent="0.25">
      <c r="A5" s="128" t="s">
        <v>10</v>
      </c>
      <c r="B5" s="126">
        <v>28059</v>
      </c>
      <c r="C5" s="126">
        <v>28631</v>
      </c>
      <c r="D5" s="126">
        <v>27430</v>
      </c>
      <c r="E5" s="126">
        <v>27149</v>
      </c>
      <c r="F5" s="126">
        <v>25033</v>
      </c>
      <c r="G5" s="126">
        <v>24463</v>
      </c>
      <c r="H5" s="126">
        <v>23292</v>
      </c>
      <c r="I5" s="126">
        <v>22459</v>
      </c>
      <c r="J5" s="126">
        <v>21993</v>
      </c>
      <c r="K5" s="32"/>
    </row>
    <row r="6" spans="1:21" x14ac:dyDescent="0.25">
      <c r="A6" s="128" t="s">
        <v>9</v>
      </c>
      <c r="B6" s="126">
        <v>15638</v>
      </c>
      <c r="C6" s="126">
        <v>15802</v>
      </c>
      <c r="D6" s="126">
        <v>18352</v>
      </c>
      <c r="E6" s="126">
        <v>18023</v>
      </c>
      <c r="F6" s="126">
        <v>18451</v>
      </c>
      <c r="G6" s="126">
        <v>19570</v>
      </c>
      <c r="H6" s="126">
        <v>21151</v>
      </c>
      <c r="I6" s="126">
        <v>22039</v>
      </c>
      <c r="J6" s="126">
        <v>22637</v>
      </c>
      <c r="K6" s="31"/>
    </row>
    <row r="7" spans="1:21" x14ac:dyDescent="0.25">
      <c r="A7" s="128" t="s">
        <v>13</v>
      </c>
      <c r="B7" s="126">
        <v>5556</v>
      </c>
      <c r="C7" s="126">
        <v>5845</v>
      </c>
      <c r="D7" s="126">
        <v>6152</v>
      </c>
      <c r="E7" s="126">
        <v>6484</v>
      </c>
      <c r="F7" s="126">
        <v>6961</v>
      </c>
      <c r="G7" s="126">
        <v>7563</v>
      </c>
      <c r="H7" s="126">
        <v>8086</v>
      </c>
      <c r="I7" s="126">
        <v>8623</v>
      </c>
      <c r="J7" s="126">
        <v>9022</v>
      </c>
      <c r="K7" s="31"/>
    </row>
    <row r="8" spans="1:21" ht="24" x14ac:dyDescent="0.25">
      <c r="A8" s="127" t="s">
        <v>18</v>
      </c>
      <c r="B8" s="126">
        <v>6605</v>
      </c>
      <c r="C8" s="126">
        <v>6225</v>
      </c>
      <c r="D8" s="126">
        <v>5583</v>
      </c>
      <c r="E8" s="126">
        <v>5468</v>
      </c>
      <c r="F8" s="126">
        <v>5515</v>
      </c>
      <c r="G8" s="126">
        <v>5488</v>
      </c>
      <c r="H8" s="126">
        <v>5693</v>
      </c>
      <c r="I8" s="126">
        <v>5529</v>
      </c>
      <c r="J8" s="126">
        <v>5403</v>
      </c>
      <c r="K8" s="31"/>
    </row>
    <row r="9" spans="1:21" x14ac:dyDescent="0.25">
      <c r="A9" s="128" t="s">
        <v>46</v>
      </c>
      <c r="B9" s="126">
        <v>4167</v>
      </c>
      <c r="C9" s="126">
        <v>4741</v>
      </c>
      <c r="D9" s="126">
        <v>5128</v>
      </c>
      <c r="E9" s="126">
        <v>5117</v>
      </c>
      <c r="F9" s="126">
        <v>5342</v>
      </c>
      <c r="G9" s="126">
        <v>5348</v>
      </c>
      <c r="H9" s="126">
        <v>5396</v>
      </c>
      <c r="I9" s="126">
        <v>5369</v>
      </c>
      <c r="J9" s="126">
        <v>5403</v>
      </c>
      <c r="K9" s="41"/>
    </row>
    <row r="10" spans="1:21" x14ac:dyDescent="0.25">
      <c r="A10" s="128" t="s">
        <v>7</v>
      </c>
      <c r="B10" s="126">
        <v>58</v>
      </c>
      <c r="C10" s="126">
        <v>155</v>
      </c>
      <c r="D10" s="126">
        <v>293</v>
      </c>
      <c r="E10" s="126">
        <v>414</v>
      </c>
      <c r="F10" s="126">
        <v>625</v>
      </c>
      <c r="G10" s="126">
        <v>747</v>
      </c>
      <c r="H10" s="126">
        <v>889</v>
      </c>
      <c r="I10" s="126">
        <v>1121</v>
      </c>
      <c r="J10" s="126">
        <v>1428</v>
      </c>
      <c r="K10" s="13"/>
    </row>
    <row r="11" spans="1:21" x14ac:dyDescent="0.25">
      <c r="A11" s="33" t="s">
        <v>47</v>
      </c>
      <c r="B11" s="22">
        <v>87680</v>
      </c>
      <c r="C11" s="22">
        <v>90696</v>
      </c>
      <c r="D11" s="22">
        <v>93079</v>
      </c>
      <c r="E11" s="22">
        <v>93202</v>
      </c>
      <c r="F11" s="22">
        <v>92379</v>
      </c>
      <c r="G11" s="22">
        <v>93887</v>
      </c>
      <c r="H11" s="22">
        <v>95027</v>
      </c>
      <c r="I11" s="22">
        <v>95696</v>
      </c>
      <c r="J11" s="22">
        <v>97403</v>
      </c>
      <c r="K11" s="13"/>
    </row>
    <row r="13" spans="1:21" x14ac:dyDescent="0.25">
      <c r="A13" s="23" t="s">
        <v>48</v>
      </c>
    </row>
    <row r="14" spans="1:21" x14ac:dyDescent="0.25">
      <c r="A14" s="23"/>
    </row>
    <row r="15" spans="1:21" x14ac:dyDescent="0.25">
      <c r="B15" s="39" t="s">
        <v>12</v>
      </c>
    </row>
    <row r="17" spans="13:13" x14ac:dyDescent="0.25">
      <c r="M17" s="49"/>
    </row>
    <row r="37" spans="1:1" x14ac:dyDescent="0.25">
      <c r="A37" s="99" t="s">
        <v>45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755FF-0F0D-4CA0-AF6A-6B05420AF96A}">
  <dimension ref="A1:I16"/>
  <sheetViews>
    <sheetView workbookViewId="0">
      <selection activeCell="D5" sqref="D5"/>
    </sheetView>
  </sheetViews>
  <sheetFormatPr baseColWidth="10" defaultRowHeight="12" x14ac:dyDescent="0.2"/>
  <cols>
    <col min="1" max="1" width="17.42578125" style="7" customWidth="1"/>
    <col min="2" max="2" width="13.28515625" style="7" customWidth="1"/>
    <col min="3" max="3" width="3" style="7" customWidth="1"/>
    <col min="4" max="4" width="13.7109375" style="7" customWidth="1"/>
    <col min="5" max="5" width="9" style="7" customWidth="1"/>
    <col min="6" max="6" width="4.5703125" style="7" customWidth="1"/>
    <col min="7" max="7" width="9" style="7" customWidth="1"/>
    <col min="8" max="8" width="10.42578125" style="7" customWidth="1"/>
    <col min="9" max="9" width="11" style="7" customWidth="1"/>
    <col min="10" max="16384" width="11.42578125" style="7"/>
  </cols>
  <sheetData>
    <row r="1" spans="1:9" ht="12.75" x14ac:dyDescent="0.2">
      <c r="A1" s="9" t="s">
        <v>30</v>
      </c>
      <c r="D1" s="77"/>
      <c r="E1" s="77"/>
      <c r="F1" s="77"/>
      <c r="G1" s="77"/>
      <c r="H1" s="77"/>
    </row>
    <row r="2" spans="1:9" s="69" customFormat="1" x14ac:dyDescent="0.2">
      <c r="B2" s="74"/>
      <c r="C2" s="74"/>
      <c r="D2" s="78"/>
      <c r="E2" s="78"/>
      <c r="F2" s="78"/>
      <c r="G2" s="78"/>
      <c r="H2" s="78"/>
    </row>
    <row r="3" spans="1:9" s="69" customFormat="1" x14ac:dyDescent="0.2">
      <c r="A3" s="70"/>
      <c r="B3" s="75"/>
      <c r="C3" s="74"/>
      <c r="D3" s="74"/>
      <c r="E3" s="74"/>
      <c r="F3" s="74"/>
      <c r="G3" s="74"/>
      <c r="H3" s="74"/>
    </row>
    <row r="4" spans="1:9" ht="49.5" customHeight="1" x14ac:dyDescent="0.2">
      <c r="A4" s="73" t="s">
        <v>0</v>
      </c>
      <c r="B4" s="40" t="s">
        <v>29</v>
      </c>
      <c r="C4" s="19"/>
      <c r="D4" s="30" t="s">
        <v>31</v>
      </c>
      <c r="E4" s="28" t="s">
        <v>11</v>
      </c>
      <c r="F4" s="91"/>
      <c r="G4" s="40" t="s">
        <v>40</v>
      </c>
      <c r="H4" s="30" t="s">
        <v>42</v>
      </c>
      <c r="I4" s="30" t="s">
        <v>43</v>
      </c>
    </row>
    <row r="5" spans="1:9" x14ac:dyDescent="0.2">
      <c r="A5" s="2">
        <v>2010</v>
      </c>
      <c r="B5" s="37">
        <v>418.78053542999999</v>
      </c>
      <c r="C5" s="20"/>
      <c r="D5" s="37">
        <v>684.26039519999995</v>
      </c>
      <c r="E5" s="29">
        <f>B5/D5</f>
        <v>0.61201925227251563</v>
      </c>
      <c r="F5" s="92"/>
      <c r="G5" s="37">
        <v>3787.0507975</v>
      </c>
      <c r="H5" s="36">
        <v>100</v>
      </c>
      <c r="I5" s="36">
        <v>100</v>
      </c>
    </row>
    <row r="6" spans="1:9" x14ac:dyDescent="0.2">
      <c r="A6" s="2">
        <v>2011</v>
      </c>
      <c r="B6" s="37">
        <v>452.47548906000003</v>
      </c>
      <c r="C6" s="20"/>
      <c r="D6" s="37">
        <v>733.05303471000002</v>
      </c>
      <c r="E6" s="3">
        <f>B6/D6</f>
        <v>0.61724795838134949</v>
      </c>
      <c r="F6" s="92"/>
      <c r="G6" s="37">
        <v>4050.1689568000002</v>
      </c>
      <c r="H6" s="37">
        <f t="shared" ref="H6:H14" si="0">B6/$B$5*100</f>
        <v>108.04596937520088</v>
      </c>
      <c r="I6" s="37">
        <f>G6/$G$5*100</f>
        <v>106.94783812970495</v>
      </c>
    </row>
    <row r="7" spans="1:9" x14ac:dyDescent="0.2">
      <c r="A7" s="2">
        <v>2012</v>
      </c>
      <c r="B7" s="37">
        <v>492.21640042000001</v>
      </c>
      <c r="C7" s="20"/>
      <c r="D7" s="37">
        <v>783.33703920000016</v>
      </c>
      <c r="E7" s="3">
        <f>B7/D7</f>
        <v>0.6283583895416035</v>
      </c>
      <c r="F7" s="92"/>
      <c r="G7" s="37">
        <v>4337.8837174999999</v>
      </c>
      <c r="H7" s="37">
        <f t="shared" si="0"/>
        <v>117.53564427596825</v>
      </c>
      <c r="I7" s="37">
        <f t="shared" ref="I7:I14" si="1">G7/$G$5*100</f>
        <v>114.5451685085299</v>
      </c>
    </row>
    <row r="8" spans="1:9" x14ac:dyDescent="0.2">
      <c r="A8" s="2">
        <v>2013</v>
      </c>
      <c r="B8" s="37">
        <v>542.94876328999999</v>
      </c>
      <c r="C8" s="20"/>
      <c r="D8" s="37">
        <v>858.69133919000012</v>
      </c>
      <c r="E8" s="3">
        <f t="shared" ref="E8:E14" si="2">B8/D8</f>
        <v>0.63229793816502355</v>
      </c>
      <c r="F8" s="92"/>
      <c r="G8" s="37">
        <v>4633.4737789000001</v>
      </c>
      <c r="H8" s="37">
        <f t="shared" si="0"/>
        <v>129.64995202857392</v>
      </c>
      <c r="I8" s="37">
        <f t="shared" si="1"/>
        <v>122.35045228225513</v>
      </c>
    </row>
    <row r="9" spans="1:9" x14ac:dyDescent="0.2">
      <c r="A9" s="2">
        <v>2014</v>
      </c>
      <c r="B9" s="37">
        <v>584.65903011</v>
      </c>
      <c r="C9" s="20"/>
      <c r="D9" s="37">
        <v>927.75121158999991</v>
      </c>
      <c r="E9" s="3">
        <f t="shared" si="2"/>
        <v>0.63018945467934107</v>
      </c>
      <c r="F9" s="92"/>
      <c r="G9" s="37">
        <v>4856.6819283999994</v>
      </c>
      <c r="H9" s="37">
        <f t="shared" si="0"/>
        <v>139.60988647900686</v>
      </c>
      <c r="I9" s="37">
        <f t="shared" si="1"/>
        <v>128.24443579172771</v>
      </c>
    </row>
    <row r="10" spans="1:9" x14ac:dyDescent="0.2">
      <c r="A10" s="2">
        <v>2015</v>
      </c>
      <c r="B10" s="37">
        <v>618.35094359000004</v>
      </c>
      <c r="C10" s="20"/>
      <c r="D10" s="37">
        <v>1000.6324879499998</v>
      </c>
      <c r="E10" s="3">
        <f t="shared" si="2"/>
        <v>0.61796009127868545</v>
      </c>
      <c r="F10" s="92"/>
      <c r="G10" s="37">
        <v>4966.5946956999996</v>
      </c>
      <c r="H10" s="37">
        <f t="shared" si="0"/>
        <v>147.65512990117438</v>
      </c>
      <c r="I10" s="37">
        <f t="shared" si="1"/>
        <v>131.14676726751776</v>
      </c>
    </row>
    <row r="11" spans="1:9" x14ac:dyDescent="0.2">
      <c r="A11" s="2">
        <v>2016</v>
      </c>
      <c r="B11" s="37">
        <v>657.11362961999998</v>
      </c>
      <c r="C11" s="20"/>
      <c r="D11" s="37">
        <v>1063.51892419</v>
      </c>
      <c r="E11" s="3">
        <f t="shared" si="2"/>
        <v>0.61786735964333928</v>
      </c>
      <c r="F11" s="92"/>
      <c r="G11" s="37">
        <v>5156.0314406000007</v>
      </c>
      <c r="H11" s="37">
        <f t="shared" si="0"/>
        <v>156.91121578639795</v>
      </c>
      <c r="I11" s="37">
        <f t="shared" si="1"/>
        <v>136.14899076621114</v>
      </c>
    </row>
    <row r="12" spans="1:9" x14ac:dyDescent="0.2">
      <c r="A12" s="2">
        <v>2017</v>
      </c>
      <c r="B12" s="37">
        <v>684.88880504999997</v>
      </c>
      <c r="C12" s="20"/>
      <c r="D12" s="37">
        <v>1123.1338046800001</v>
      </c>
      <c r="E12" s="3">
        <f t="shared" si="2"/>
        <v>0.60980161241352393</v>
      </c>
      <c r="F12" s="92"/>
      <c r="G12" s="37">
        <v>5275.1662868999992</v>
      </c>
      <c r="H12" s="37">
        <f t="shared" si="0"/>
        <v>163.54360986399774</v>
      </c>
      <c r="I12" s="37">
        <f t="shared" si="1"/>
        <v>139.29483835765737</v>
      </c>
    </row>
    <row r="13" spans="1:9" x14ac:dyDescent="0.2">
      <c r="A13" s="2">
        <v>2018</v>
      </c>
      <c r="B13" s="37">
        <v>700.48155473999998</v>
      </c>
      <c r="C13" s="20"/>
      <c r="D13" s="37">
        <v>1160.6806423</v>
      </c>
      <c r="E13" s="3">
        <f t="shared" si="2"/>
        <v>0.60350929378121498</v>
      </c>
      <c r="F13" s="92"/>
      <c r="G13" s="37">
        <v>5389.5479194</v>
      </c>
      <c r="H13" s="37">
        <f t="shared" si="0"/>
        <v>167.26698007125665</v>
      </c>
      <c r="I13" s="37">
        <f t="shared" si="1"/>
        <v>142.31517366912215</v>
      </c>
    </row>
    <row r="14" spans="1:9" x14ac:dyDescent="0.2">
      <c r="A14" s="2">
        <v>2019</v>
      </c>
      <c r="B14" s="38">
        <v>713.32467313999996</v>
      </c>
      <c r="C14" s="20"/>
      <c r="D14" s="37">
        <v>1192.2912666899995</v>
      </c>
      <c r="E14" s="5">
        <f t="shared" si="2"/>
        <v>0.5982805486115057</v>
      </c>
      <c r="F14" s="92"/>
      <c r="G14" s="38">
        <v>5519.0846963999993</v>
      </c>
      <c r="H14" s="38">
        <f t="shared" si="0"/>
        <v>170.33376978888589</v>
      </c>
      <c r="I14" s="38">
        <f t="shared" si="1"/>
        <v>145.73569227123627</v>
      </c>
    </row>
    <row r="15" spans="1:9" x14ac:dyDescent="0.2">
      <c r="A15" s="27" t="s">
        <v>32</v>
      </c>
      <c r="B15" s="26">
        <f>B14/B5-1</f>
        <v>0.70333769788885903</v>
      </c>
      <c r="C15" s="1"/>
      <c r="D15" s="76"/>
      <c r="G15" s="26">
        <f>G14/G5-1</f>
        <v>0.45735692271236283</v>
      </c>
    </row>
    <row r="16" spans="1:9" x14ac:dyDescent="0.2">
      <c r="A16" s="71"/>
      <c r="B16" s="72"/>
      <c r="C16" s="43"/>
      <c r="D16" s="72"/>
    </row>
  </sheetData>
  <conditionalFormatting sqref="C5:C14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{AF32CEB2-DFF5-4517-B256-4F59DDEBADA4}</x14:id>
        </ext>
      </extLst>
    </cfRule>
  </conditionalFormatting>
  <conditionalFormatting sqref="C5:C14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{48A6F34F-EBF3-4594-B834-DA0E0F89A7EC}</x14:id>
        </ext>
      </extLst>
    </cfRule>
  </conditionalFormatting>
  <conditionalFormatting sqref="F5:F14"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{A18DF7C9-6732-4371-AC3C-841B7C5EE99D}</x14:id>
        </ext>
      </extLst>
    </cfRule>
  </conditionalFormatting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32CEB2-DFF5-4517-B256-4F59DDEBADA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C5:C14</xm:sqref>
        </x14:conditionalFormatting>
        <x14:conditionalFormatting xmlns:xm="http://schemas.microsoft.com/office/excel/2006/main">
          <x14:cfRule type="dataBar" id="{48A6F34F-EBF3-4594-B834-DA0E0F89A7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C5:C14</xm:sqref>
        </x14:conditionalFormatting>
        <x14:conditionalFormatting xmlns:xm="http://schemas.microsoft.com/office/excel/2006/main">
          <x14:cfRule type="dataBar" id="{A18DF7C9-6732-4371-AC3C-841B7C5EE99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F5:F14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ECED-BC78-4DBE-A470-05F7DC6E4789}">
  <dimension ref="A1:O21"/>
  <sheetViews>
    <sheetView workbookViewId="0">
      <selection activeCell="A2" sqref="A2"/>
    </sheetView>
  </sheetViews>
  <sheetFormatPr baseColWidth="10" defaultRowHeight="15" x14ac:dyDescent="0.25"/>
  <cols>
    <col min="1" max="1" width="19" customWidth="1"/>
    <col min="3" max="3" width="12.140625" customWidth="1"/>
    <col min="4" max="4" width="10.5703125" customWidth="1"/>
    <col min="5" max="5" width="10.140625" customWidth="1"/>
  </cols>
  <sheetData>
    <row r="1" spans="1:15" x14ac:dyDescent="0.25">
      <c r="A1" s="16" t="s">
        <v>50</v>
      </c>
    </row>
    <row r="3" spans="1:15" ht="60" x14ac:dyDescent="0.25">
      <c r="A3" s="8" t="s">
        <v>8</v>
      </c>
      <c r="B3" s="8" t="s">
        <v>33</v>
      </c>
      <c r="C3" s="8" t="s">
        <v>36</v>
      </c>
      <c r="D3" s="40" t="s">
        <v>35</v>
      </c>
      <c r="E3" s="8" t="s">
        <v>34</v>
      </c>
    </row>
    <row r="4" spans="1:15" ht="24" x14ac:dyDescent="0.25">
      <c r="A4" s="89" t="s">
        <v>17</v>
      </c>
      <c r="B4" s="131">
        <v>43773</v>
      </c>
      <c r="C4" s="132">
        <v>83934.337685331135</v>
      </c>
      <c r="D4" s="93">
        <v>0.39917380242387768</v>
      </c>
      <c r="E4" s="94">
        <v>0.68307468633482893</v>
      </c>
      <c r="G4" s="13"/>
      <c r="H4" s="43"/>
      <c r="I4" s="44"/>
      <c r="J4" s="45"/>
      <c r="K4" s="46"/>
      <c r="L4" s="45"/>
      <c r="M4" s="47"/>
      <c r="N4" s="48"/>
      <c r="O4" s="48"/>
    </row>
    <row r="5" spans="1:15" x14ac:dyDescent="0.25">
      <c r="A5" s="21" t="s">
        <v>7</v>
      </c>
      <c r="B5" s="129">
        <v>1428</v>
      </c>
      <c r="C5" s="130">
        <v>78157.842142857146</v>
      </c>
      <c r="D5" s="34">
        <v>1.3022186961398518E-2</v>
      </c>
      <c r="E5" s="4">
        <v>2.3255938767653091E-2</v>
      </c>
      <c r="G5" s="13"/>
      <c r="H5" s="43"/>
      <c r="I5" s="44"/>
      <c r="J5" s="45"/>
      <c r="K5" s="46"/>
      <c r="L5" s="45"/>
      <c r="M5" s="47"/>
      <c r="N5" s="48"/>
      <c r="O5" s="48"/>
    </row>
    <row r="6" spans="1:15" ht="24" x14ac:dyDescent="0.25">
      <c r="A6" s="90" t="s">
        <v>18</v>
      </c>
      <c r="B6" s="129">
        <v>5403</v>
      </c>
      <c r="C6" s="130">
        <v>44022.625948547102</v>
      </c>
      <c r="D6" s="95">
        <v>4.927092167537548E-2</v>
      </c>
      <c r="E6" s="96">
        <v>3.3744302428293814E-2</v>
      </c>
      <c r="G6" s="13"/>
      <c r="H6" s="43"/>
      <c r="I6" s="44"/>
      <c r="J6" s="45"/>
      <c r="K6" s="46"/>
      <c r="L6" s="45"/>
      <c r="M6" s="47"/>
      <c r="N6" s="48"/>
      <c r="O6" s="48"/>
    </row>
    <row r="7" spans="1:15" x14ac:dyDescent="0.25">
      <c r="A7" s="21" t="s">
        <v>9</v>
      </c>
      <c r="B7" s="129">
        <v>22637</v>
      </c>
      <c r="C7" s="130">
        <v>35666.413335247598</v>
      </c>
      <c r="D7" s="34">
        <v>0.20643084470950857</v>
      </c>
      <c r="E7" s="4">
        <v>0.14179874114651317</v>
      </c>
      <c r="G7" s="13"/>
      <c r="H7" s="43"/>
      <c r="I7" s="44"/>
      <c r="J7" s="45"/>
      <c r="K7" s="46"/>
      <c r="L7" s="45"/>
      <c r="M7" s="47"/>
      <c r="N7" s="48"/>
      <c r="O7" s="48"/>
    </row>
    <row r="8" spans="1:15" x14ac:dyDescent="0.25">
      <c r="A8" s="21" t="s">
        <v>13</v>
      </c>
      <c r="B8" s="129">
        <v>9022</v>
      </c>
      <c r="C8" s="130">
        <v>33433.488595655064</v>
      </c>
      <c r="D8" s="34">
        <v>8.2273228827547215E-2</v>
      </c>
      <c r="E8" s="4">
        <v>4.0817558155997684E-2</v>
      </c>
      <c r="G8" s="13"/>
      <c r="H8" s="43"/>
      <c r="I8" s="44"/>
      <c r="J8" s="45"/>
      <c r="K8" s="46"/>
      <c r="L8" s="45"/>
      <c r="M8" s="47"/>
      <c r="N8" s="48"/>
      <c r="O8" s="48"/>
    </row>
    <row r="9" spans="1:15" x14ac:dyDescent="0.25">
      <c r="A9" s="98" t="s">
        <v>46</v>
      </c>
      <c r="B9" s="129">
        <v>5403</v>
      </c>
      <c r="C9" s="130">
        <v>22710.036089209698</v>
      </c>
      <c r="D9" s="34">
        <v>4.927092167537548E-2</v>
      </c>
      <c r="E9" s="4">
        <v>1.992561734537172E-2</v>
      </c>
      <c r="G9" s="13"/>
      <c r="H9" s="43"/>
      <c r="I9" s="44"/>
      <c r="J9" s="45"/>
      <c r="K9" s="46"/>
      <c r="L9" s="45"/>
      <c r="M9" s="47"/>
      <c r="N9" s="48"/>
      <c r="O9" s="48"/>
    </row>
    <row r="10" spans="1:15" x14ac:dyDescent="0.25">
      <c r="A10" s="79" t="s">
        <v>10</v>
      </c>
      <c r="B10" s="133">
        <v>21993</v>
      </c>
      <c r="C10" s="134">
        <v>21218.960314190877</v>
      </c>
      <c r="D10" s="35">
        <v>0.20055809372691707</v>
      </c>
      <c r="E10" s="6">
        <v>5.7383155821341326E-2</v>
      </c>
      <c r="G10" s="13"/>
      <c r="H10" s="43"/>
      <c r="I10" s="44"/>
      <c r="J10" s="45"/>
      <c r="K10" s="46"/>
      <c r="L10" s="45"/>
      <c r="M10" s="47"/>
      <c r="N10" s="48"/>
      <c r="O10" s="48"/>
    </row>
    <row r="11" spans="1:15" x14ac:dyDescent="0.25">
      <c r="A11" s="23"/>
    </row>
    <row r="12" spans="1:15" x14ac:dyDescent="0.25">
      <c r="A12" s="99" t="s">
        <v>45</v>
      </c>
      <c r="C12" s="97"/>
    </row>
    <row r="13" spans="1:15" x14ac:dyDescent="0.25">
      <c r="C13" s="97"/>
    </row>
    <row r="14" spans="1:15" x14ac:dyDescent="0.25">
      <c r="C14" s="97"/>
    </row>
    <row r="15" spans="1:15" x14ac:dyDescent="0.25">
      <c r="C15" s="97"/>
    </row>
    <row r="16" spans="1:15" x14ac:dyDescent="0.25">
      <c r="C16" s="97"/>
    </row>
    <row r="17" spans="3:8" x14ac:dyDescent="0.25">
      <c r="C17" s="97"/>
    </row>
    <row r="18" spans="3:8" x14ac:dyDescent="0.25">
      <c r="C18" s="97"/>
    </row>
    <row r="19" spans="3:8" x14ac:dyDescent="0.25">
      <c r="C19" s="97"/>
    </row>
    <row r="21" spans="3:8" x14ac:dyDescent="0.25">
      <c r="H21" s="99" t="s">
        <v>45</v>
      </c>
    </row>
  </sheetData>
  <conditionalFormatting sqref="I5 K5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{B22041BD-4C19-4F99-96D7-C7AD8BA39E78}</x14:id>
        </ext>
      </extLst>
    </cfRule>
  </conditionalFormatting>
  <conditionalFormatting sqref="I5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{9771CB2D-F490-4A81-BEE8-DB816FFA5410}</x14:id>
        </ext>
      </extLst>
    </cfRule>
  </conditionalFormatting>
  <conditionalFormatting sqref="K5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{FAE29BB5-A648-48F9-AA06-8AA11F3E07FB}</x14:id>
        </ext>
      </extLst>
    </cfRule>
  </conditionalFormatting>
  <conditionalFormatting sqref="I4 K4 K6:K10 I6:I10">
    <cfRule type="dataBar" priority="6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{A58E6599-5302-4988-A32D-EEAD80C4DCEF}</x14:id>
        </ext>
      </extLst>
    </cfRule>
  </conditionalFormatting>
  <conditionalFormatting sqref="I6:I10 I4">
    <cfRule type="dataBar" priority="6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{2F6D717D-C3C2-499D-8379-805828EF5D28}</x14:id>
        </ext>
      </extLst>
    </cfRule>
  </conditionalFormatting>
  <conditionalFormatting sqref="K6:K10 K4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{9ABE5352-0226-4AF8-B5EE-98FF2F418E70}</x14:id>
        </ext>
      </extLst>
    </cfRule>
  </conditionalFormatting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2041BD-4C19-4F99-96D7-C7AD8BA39E7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I5 K5</xm:sqref>
        </x14:conditionalFormatting>
        <x14:conditionalFormatting xmlns:xm="http://schemas.microsoft.com/office/excel/2006/main">
          <x14:cfRule type="dataBar" id="{9771CB2D-F490-4A81-BEE8-DB816FFA541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I5</xm:sqref>
        </x14:conditionalFormatting>
        <x14:conditionalFormatting xmlns:xm="http://schemas.microsoft.com/office/excel/2006/main">
          <x14:cfRule type="dataBar" id="{FAE29BB5-A648-48F9-AA06-8AA11F3E07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</xm:sqref>
        </x14:conditionalFormatting>
        <x14:conditionalFormatting xmlns:xm="http://schemas.microsoft.com/office/excel/2006/main">
          <x14:cfRule type="dataBar" id="{A58E6599-5302-4988-A32D-EEAD80C4DCE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 K4 K6:K10 I6:I10</xm:sqref>
        </x14:conditionalFormatting>
        <x14:conditionalFormatting xmlns:xm="http://schemas.microsoft.com/office/excel/2006/main">
          <x14:cfRule type="dataBar" id="{2F6D717D-C3C2-499D-8379-805828EF5D2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I6:I10 I4</xm:sqref>
        </x14:conditionalFormatting>
        <x14:conditionalFormatting xmlns:xm="http://schemas.microsoft.com/office/excel/2006/main">
          <x14:cfRule type="dataBar" id="{9ABE5352-0226-4AF8-B5EE-98FF2F418E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K6:K10 K4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6091B-DBA8-4A4A-85B1-1FB7CB4F68F4}">
  <dimension ref="A1:E55"/>
  <sheetViews>
    <sheetView workbookViewId="0">
      <selection activeCell="E13" sqref="E13"/>
    </sheetView>
  </sheetViews>
  <sheetFormatPr baseColWidth="10" defaultRowHeight="12" x14ac:dyDescent="0.2"/>
  <cols>
    <col min="1" max="1" width="10.7109375" style="80" customWidth="1"/>
    <col min="2" max="2" width="8.7109375" style="80" customWidth="1"/>
    <col min="3" max="3" width="9.7109375" style="70" customWidth="1"/>
    <col min="4" max="4" width="15.28515625" style="70" customWidth="1"/>
    <col min="5" max="5" width="15.7109375" style="70" customWidth="1"/>
    <col min="6" max="16384" width="11.42578125" style="1"/>
  </cols>
  <sheetData>
    <row r="1" spans="1:5" x14ac:dyDescent="0.2">
      <c r="C1" s="81"/>
      <c r="D1" s="81"/>
    </row>
    <row r="2" spans="1:5" ht="15" x14ac:dyDescent="0.2">
      <c r="A2" s="82" t="s">
        <v>41</v>
      </c>
    </row>
    <row r="3" spans="1:5" x14ac:dyDescent="0.2">
      <c r="C3" s="81"/>
      <c r="D3" s="81"/>
    </row>
    <row r="5" spans="1:5" ht="38.25" customHeight="1" x14ac:dyDescent="0.2">
      <c r="A5" s="83" t="s">
        <v>6</v>
      </c>
      <c r="B5" s="83" t="s">
        <v>37</v>
      </c>
      <c r="C5" s="86" t="s">
        <v>38</v>
      </c>
      <c r="D5" s="87" t="s">
        <v>44</v>
      </c>
      <c r="E5" s="87"/>
    </row>
    <row r="6" spans="1:5" x14ac:dyDescent="0.2">
      <c r="A6" s="80">
        <v>1993</v>
      </c>
      <c r="B6" s="80">
        <v>26</v>
      </c>
      <c r="C6" s="135">
        <v>91</v>
      </c>
      <c r="D6" s="135">
        <v>5898.6819780219785</v>
      </c>
      <c r="E6" s="84"/>
    </row>
    <row r="7" spans="1:5" x14ac:dyDescent="0.2">
      <c r="A7" s="80">
        <v>1992</v>
      </c>
      <c r="B7" s="80">
        <v>27</v>
      </c>
      <c r="C7" s="135">
        <v>401</v>
      </c>
      <c r="D7" s="135">
        <v>10400.946259351622</v>
      </c>
      <c r="E7" s="84"/>
    </row>
    <row r="8" spans="1:5" x14ac:dyDescent="0.2">
      <c r="A8" s="80">
        <v>1991</v>
      </c>
      <c r="B8" s="80">
        <v>28</v>
      </c>
      <c r="C8" s="135">
        <v>1434</v>
      </c>
      <c r="D8" s="135">
        <v>15686.460641562064</v>
      </c>
      <c r="E8" s="84"/>
    </row>
    <row r="9" spans="1:5" x14ac:dyDescent="0.2">
      <c r="A9" s="80">
        <v>1990</v>
      </c>
      <c r="B9" s="80">
        <v>29</v>
      </c>
      <c r="C9" s="135">
        <v>2553</v>
      </c>
      <c r="D9" s="135">
        <v>24830.083956130045</v>
      </c>
      <c r="E9" s="84"/>
    </row>
    <row r="10" spans="1:5" x14ac:dyDescent="0.2">
      <c r="A10" s="80">
        <v>1989</v>
      </c>
      <c r="B10" s="80">
        <v>30</v>
      </c>
      <c r="C10" s="135">
        <v>3812</v>
      </c>
      <c r="D10" s="135">
        <v>33007.163690975867</v>
      </c>
      <c r="E10" s="84"/>
    </row>
    <row r="11" spans="1:5" x14ac:dyDescent="0.2">
      <c r="A11" s="80">
        <v>1988</v>
      </c>
      <c r="B11" s="80">
        <v>31</v>
      </c>
      <c r="C11" s="135">
        <v>4297</v>
      </c>
      <c r="D11" s="135">
        <v>40206.519888294162</v>
      </c>
      <c r="E11" s="84"/>
    </row>
    <row r="12" spans="1:5" x14ac:dyDescent="0.2">
      <c r="A12" s="80">
        <v>1987</v>
      </c>
      <c r="B12" s="80">
        <v>32</v>
      </c>
      <c r="C12" s="135">
        <v>4311</v>
      </c>
      <c r="D12" s="135">
        <v>44773.524312224545</v>
      </c>
      <c r="E12" s="84"/>
    </row>
    <row r="13" spans="1:5" x14ac:dyDescent="0.2">
      <c r="A13" s="80">
        <v>1986</v>
      </c>
      <c r="B13" s="80">
        <v>33</v>
      </c>
      <c r="C13" s="135">
        <v>3973</v>
      </c>
      <c r="D13" s="135">
        <v>47991.744281399449</v>
      </c>
      <c r="E13" s="84"/>
    </row>
    <row r="14" spans="1:5" x14ac:dyDescent="0.2">
      <c r="A14" s="80">
        <v>1985</v>
      </c>
      <c r="B14" s="80">
        <v>34</v>
      </c>
      <c r="C14" s="135">
        <v>3294</v>
      </c>
      <c r="D14" s="135">
        <v>49378.861809350339</v>
      </c>
      <c r="E14" s="84"/>
    </row>
    <row r="15" spans="1:5" x14ac:dyDescent="0.2">
      <c r="A15" s="80">
        <v>1984</v>
      </c>
      <c r="B15" s="80">
        <v>35</v>
      </c>
      <c r="C15" s="135">
        <v>2933</v>
      </c>
      <c r="D15" s="135">
        <v>52102.811230821688</v>
      </c>
      <c r="E15" s="84"/>
    </row>
    <row r="16" spans="1:5" x14ac:dyDescent="0.2">
      <c r="A16" s="80">
        <v>1983</v>
      </c>
      <c r="B16" s="80">
        <v>36</v>
      </c>
      <c r="C16" s="135">
        <v>2627</v>
      </c>
      <c r="D16" s="135">
        <v>54016.143444994297</v>
      </c>
      <c r="E16" s="84"/>
    </row>
    <row r="17" spans="1:5" x14ac:dyDescent="0.2">
      <c r="A17" s="80">
        <v>1982</v>
      </c>
      <c r="B17" s="80">
        <v>37</v>
      </c>
      <c r="C17" s="135">
        <v>2620</v>
      </c>
      <c r="D17" s="135">
        <v>54905.091465648853</v>
      </c>
      <c r="E17" s="84"/>
    </row>
    <row r="18" spans="1:5" x14ac:dyDescent="0.2">
      <c r="A18" s="80">
        <v>1981</v>
      </c>
      <c r="B18" s="80">
        <v>38</v>
      </c>
      <c r="C18" s="135">
        <v>2501</v>
      </c>
      <c r="D18" s="135">
        <v>58461.774842063176</v>
      </c>
      <c r="E18" s="84"/>
    </row>
    <row r="19" spans="1:5" x14ac:dyDescent="0.2">
      <c r="A19" s="80">
        <v>1980</v>
      </c>
      <c r="B19" s="80">
        <v>39</v>
      </c>
      <c r="C19" s="135">
        <v>2349</v>
      </c>
      <c r="D19" s="135">
        <v>59136.906534695612</v>
      </c>
      <c r="E19" s="84"/>
    </row>
    <row r="20" spans="1:5" x14ac:dyDescent="0.2">
      <c r="A20" s="80">
        <v>1979</v>
      </c>
      <c r="B20" s="80">
        <v>40</v>
      </c>
      <c r="C20" s="135">
        <v>2250</v>
      </c>
      <c r="D20" s="135">
        <v>60439.511559999999</v>
      </c>
      <c r="E20" s="84"/>
    </row>
    <row r="21" spans="1:5" x14ac:dyDescent="0.2">
      <c r="A21" s="80">
        <v>1978</v>
      </c>
      <c r="B21" s="80">
        <v>41</v>
      </c>
      <c r="C21" s="135">
        <v>2132</v>
      </c>
      <c r="D21" s="135">
        <v>63348.762420262661</v>
      </c>
      <c r="E21" s="84"/>
    </row>
    <row r="22" spans="1:5" x14ac:dyDescent="0.2">
      <c r="A22" s="80">
        <v>1977</v>
      </c>
      <c r="B22" s="80">
        <v>42</v>
      </c>
      <c r="C22" s="135">
        <v>2111</v>
      </c>
      <c r="D22" s="135">
        <v>63982.305523448609</v>
      </c>
      <c r="E22" s="84"/>
    </row>
    <row r="23" spans="1:5" x14ac:dyDescent="0.2">
      <c r="A23" s="80">
        <v>1976</v>
      </c>
      <c r="B23" s="80">
        <v>43</v>
      </c>
      <c r="C23" s="135">
        <v>2001</v>
      </c>
      <c r="D23" s="135">
        <v>63055.121644177911</v>
      </c>
      <c r="E23" s="84"/>
    </row>
    <row r="24" spans="1:5" x14ac:dyDescent="0.2">
      <c r="A24" s="80">
        <v>1975</v>
      </c>
      <c r="B24" s="80">
        <v>44</v>
      </c>
      <c r="C24" s="135">
        <v>1936</v>
      </c>
      <c r="D24" s="135">
        <v>66042.048863636359</v>
      </c>
      <c r="E24" s="84"/>
    </row>
    <row r="25" spans="1:5" x14ac:dyDescent="0.2">
      <c r="A25" s="80">
        <v>1974</v>
      </c>
      <c r="B25" s="80">
        <v>45</v>
      </c>
      <c r="C25" s="135">
        <v>1795</v>
      </c>
      <c r="D25" s="135">
        <v>65313.966674094714</v>
      </c>
      <c r="E25" s="84"/>
    </row>
    <row r="26" spans="1:5" x14ac:dyDescent="0.2">
      <c r="A26" s="80">
        <v>1973</v>
      </c>
      <c r="B26" s="80">
        <v>46</v>
      </c>
      <c r="C26" s="135">
        <v>1839</v>
      </c>
      <c r="D26" s="135">
        <v>66198.114132680799</v>
      </c>
      <c r="E26" s="84"/>
    </row>
    <row r="27" spans="1:5" x14ac:dyDescent="0.2">
      <c r="A27" s="80">
        <v>1972</v>
      </c>
      <c r="B27" s="80">
        <v>47</v>
      </c>
      <c r="C27" s="135">
        <v>1796</v>
      </c>
      <c r="D27" s="135">
        <v>68664.429660356342</v>
      </c>
      <c r="E27" s="84"/>
    </row>
    <row r="28" spans="1:5" x14ac:dyDescent="0.2">
      <c r="A28" s="80">
        <v>1971</v>
      </c>
      <c r="B28" s="80">
        <v>48</v>
      </c>
      <c r="C28" s="135">
        <v>1955</v>
      </c>
      <c r="D28" s="135">
        <v>70859.826429667519</v>
      </c>
      <c r="E28" s="84"/>
    </row>
    <row r="29" spans="1:5" x14ac:dyDescent="0.2">
      <c r="A29" s="80">
        <v>1970</v>
      </c>
      <c r="B29" s="80">
        <v>49</v>
      </c>
      <c r="C29" s="135">
        <v>1976</v>
      </c>
      <c r="D29" s="135">
        <v>70128.77306680163</v>
      </c>
      <c r="E29" s="84"/>
    </row>
    <row r="30" spans="1:5" x14ac:dyDescent="0.2">
      <c r="A30" s="80">
        <v>1969</v>
      </c>
      <c r="B30" s="80">
        <v>50</v>
      </c>
      <c r="C30" s="135">
        <v>1864</v>
      </c>
      <c r="D30" s="135">
        <v>71182.139935622326</v>
      </c>
      <c r="E30" s="84"/>
    </row>
    <row r="31" spans="1:5" x14ac:dyDescent="0.2">
      <c r="A31" s="80">
        <v>1968</v>
      </c>
      <c r="B31" s="80">
        <v>51</v>
      </c>
      <c r="C31" s="135">
        <v>1936</v>
      </c>
      <c r="D31" s="135">
        <v>74256.42229855372</v>
      </c>
      <c r="E31" s="84"/>
    </row>
    <row r="32" spans="1:5" x14ac:dyDescent="0.2">
      <c r="A32" s="80">
        <v>1967</v>
      </c>
      <c r="B32" s="80">
        <v>52</v>
      </c>
      <c r="C32" s="135">
        <v>1897</v>
      </c>
      <c r="D32" s="135">
        <v>73125.148956246703</v>
      </c>
      <c r="E32" s="84"/>
    </row>
    <row r="33" spans="1:5" x14ac:dyDescent="0.2">
      <c r="A33" s="80">
        <v>1966</v>
      </c>
      <c r="B33" s="80">
        <v>53</v>
      </c>
      <c r="C33" s="135">
        <v>2039</v>
      </c>
      <c r="D33" s="135">
        <v>75905.336807258456</v>
      </c>
      <c r="E33" s="84"/>
    </row>
    <row r="34" spans="1:5" x14ac:dyDescent="0.2">
      <c r="A34" s="80">
        <v>1965</v>
      </c>
      <c r="B34" s="80">
        <v>54</v>
      </c>
      <c r="C34" s="135">
        <v>2097</v>
      </c>
      <c r="D34" s="135">
        <v>75755.884167858836</v>
      </c>
      <c r="E34" s="84"/>
    </row>
    <row r="35" spans="1:5" x14ac:dyDescent="0.2">
      <c r="A35" s="80">
        <v>1964</v>
      </c>
      <c r="B35" s="80">
        <v>55</v>
      </c>
      <c r="C35" s="135">
        <v>2294</v>
      </c>
      <c r="D35" s="135">
        <v>76820.022602441153</v>
      </c>
      <c r="E35" s="84"/>
    </row>
    <row r="36" spans="1:5" x14ac:dyDescent="0.2">
      <c r="A36" s="80">
        <v>1963</v>
      </c>
      <c r="B36" s="80">
        <v>56</v>
      </c>
      <c r="C36" s="135">
        <v>2324</v>
      </c>
      <c r="D36" s="135">
        <v>77906.025451807232</v>
      </c>
      <c r="E36" s="84"/>
    </row>
    <row r="37" spans="1:5" x14ac:dyDescent="0.2">
      <c r="A37" s="80">
        <v>1962</v>
      </c>
      <c r="B37" s="80">
        <v>57</v>
      </c>
      <c r="C37" s="135">
        <v>2322</v>
      </c>
      <c r="D37" s="135">
        <v>78851.037334194654</v>
      </c>
      <c r="E37" s="85"/>
    </row>
    <row r="38" spans="1:5" x14ac:dyDescent="0.2">
      <c r="A38" s="80">
        <v>1961</v>
      </c>
      <c r="B38" s="80">
        <v>58</v>
      </c>
      <c r="C38" s="135">
        <v>2344</v>
      </c>
      <c r="D38" s="135">
        <v>78502.120516211609</v>
      </c>
      <c r="E38" s="84"/>
    </row>
    <row r="39" spans="1:5" x14ac:dyDescent="0.2">
      <c r="A39" s="80">
        <v>1960</v>
      </c>
      <c r="B39" s="80">
        <v>59</v>
      </c>
      <c r="C39" s="135">
        <v>2376</v>
      </c>
      <c r="D39" s="135">
        <v>76679.702285353531</v>
      </c>
      <c r="E39" s="84"/>
    </row>
    <row r="40" spans="1:5" x14ac:dyDescent="0.2">
      <c r="A40" s="80">
        <v>1959</v>
      </c>
      <c r="B40" s="80">
        <v>60</v>
      </c>
      <c r="C40" s="135">
        <v>2391</v>
      </c>
      <c r="D40" s="135">
        <v>73171.14810539523</v>
      </c>
      <c r="E40" s="84"/>
    </row>
    <row r="41" spans="1:5" x14ac:dyDescent="0.2">
      <c r="A41" s="80">
        <v>1958</v>
      </c>
      <c r="B41" s="80">
        <v>61</v>
      </c>
      <c r="C41" s="135">
        <v>2385</v>
      </c>
      <c r="D41" s="135">
        <v>72445.413165618447</v>
      </c>
      <c r="E41" s="84"/>
    </row>
    <row r="42" spans="1:5" x14ac:dyDescent="0.2">
      <c r="A42" s="80">
        <v>1957</v>
      </c>
      <c r="B42" s="80">
        <v>62</v>
      </c>
      <c r="C42" s="135">
        <v>2477</v>
      </c>
      <c r="D42" s="135">
        <v>69350.679329834471</v>
      </c>
      <c r="E42" s="84"/>
    </row>
    <row r="43" spans="1:5" x14ac:dyDescent="0.2">
      <c r="A43" s="80">
        <v>1956</v>
      </c>
      <c r="B43" s="80">
        <v>63</v>
      </c>
      <c r="C43" s="135">
        <v>2092</v>
      </c>
      <c r="D43" s="135">
        <v>68944.439067877625</v>
      </c>
      <c r="E43" s="84"/>
    </row>
    <row r="44" spans="1:5" x14ac:dyDescent="0.2">
      <c r="A44" s="80">
        <v>1955</v>
      </c>
      <c r="B44" s="80">
        <v>64</v>
      </c>
      <c r="C44" s="135">
        <v>2008</v>
      </c>
      <c r="D44" s="135">
        <v>64556.441354581671</v>
      </c>
      <c r="E44" s="84"/>
    </row>
    <row r="45" spans="1:5" x14ac:dyDescent="0.2">
      <c r="A45" s="80">
        <v>1954</v>
      </c>
      <c r="B45" s="80">
        <v>65</v>
      </c>
      <c r="C45" s="135">
        <v>1742</v>
      </c>
      <c r="D45" s="135">
        <v>60172.81087256028</v>
      </c>
      <c r="E45" s="84"/>
    </row>
    <row r="46" spans="1:5" x14ac:dyDescent="0.2">
      <c r="A46" s="80">
        <v>1953</v>
      </c>
      <c r="B46" s="80">
        <v>66</v>
      </c>
      <c r="C46" s="135">
        <v>1410</v>
      </c>
      <c r="D46" s="135">
        <v>52696.737439716315</v>
      </c>
      <c r="E46" s="84"/>
    </row>
    <row r="47" spans="1:5" x14ac:dyDescent="0.2">
      <c r="A47" s="80">
        <v>1952</v>
      </c>
      <c r="B47" s="80">
        <v>67</v>
      </c>
      <c r="C47" s="135">
        <v>1018</v>
      </c>
      <c r="D47" s="135">
        <v>45686.144960707272</v>
      </c>
      <c r="E47" s="84"/>
    </row>
    <row r="48" spans="1:5" x14ac:dyDescent="0.2">
      <c r="A48" s="80">
        <v>1951</v>
      </c>
      <c r="B48" s="80">
        <v>68</v>
      </c>
      <c r="C48" s="135">
        <v>830</v>
      </c>
      <c r="D48" s="135">
        <v>41546.695746987949</v>
      </c>
      <c r="E48" s="84"/>
    </row>
    <row r="49" spans="1:5" x14ac:dyDescent="0.2">
      <c r="A49" s="80">
        <v>1950</v>
      </c>
      <c r="B49" s="80">
        <v>69</v>
      </c>
      <c r="C49" s="135">
        <v>662</v>
      </c>
      <c r="D49" s="135">
        <v>35026.861495468278</v>
      </c>
      <c r="E49" s="84"/>
    </row>
    <row r="50" spans="1:5" x14ac:dyDescent="0.2">
      <c r="A50" s="80">
        <v>1949</v>
      </c>
      <c r="B50" s="80">
        <v>70</v>
      </c>
      <c r="C50" s="135">
        <v>601</v>
      </c>
      <c r="D50" s="135">
        <v>30820.866372712149</v>
      </c>
      <c r="E50" s="84"/>
    </row>
    <row r="51" spans="1:5" x14ac:dyDescent="0.2">
      <c r="A51" s="80">
        <v>1948</v>
      </c>
      <c r="B51" s="80">
        <v>71</v>
      </c>
      <c r="C51" s="135">
        <v>477</v>
      </c>
      <c r="D51" s="135">
        <v>29581.607253668764</v>
      </c>
      <c r="E51" s="84"/>
    </row>
    <row r="52" spans="1:5" x14ac:dyDescent="0.2">
      <c r="A52" s="80">
        <v>1947</v>
      </c>
      <c r="B52" s="80">
        <v>72</v>
      </c>
      <c r="C52" s="135">
        <v>361</v>
      </c>
      <c r="D52" s="135">
        <v>23510.3403601108</v>
      </c>
      <c r="E52" s="84"/>
    </row>
    <row r="53" spans="1:5" x14ac:dyDescent="0.2">
      <c r="A53" s="80">
        <v>1946</v>
      </c>
      <c r="B53" s="80">
        <v>73</v>
      </c>
      <c r="C53" s="135">
        <v>155</v>
      </c>
      <c r="D53" s="135">
        <v>26867.673419354836</v>
      </c>
      <c r="E53" s="84"/>
    </row>
    <row r="54" spans="1:5" x14ac:dyDescent="0.2">
      <c r="A54" s="80">
        <v>1945</v>
      </c>
      <c r="B54" s="80">
        <v>74</v>
      </c>
      <c r="C54" s="135">
        <v>87</v>
      </c>
      <c r="D54" s="135">
        <v>24311.206551724139</v>
      </c>
      <c r="E54" s="84"/>
    </row>
    <row r="55" spans="1:5" x14ac:dyDescent="0.2">
      <c r="A55" s="80">
        <v>1944</v>
      </c>
      <c r="B55" s="80">
        <v>75</v>
      </c>
      <c r="C55" s="135">
        <v>56</v>
      </c>
      <c r="D55" s="135">
        <v>22453.318035714288</v>
      </c>
      <c r="E55" s="84"/>
    </row>
  </sheetData>
  <conditionalFormatting sqref="C1:D1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{676B0F7C-FC8B-4CF7-8D22-6E7A3A30B40F}</x14:id>
        </ext>
      </extLst>
    </cfRule>
  </conditionalFormatting>
  <conditionalFormatting sqref="E6:E55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{ED3861C9-634E-4CDE-8C6C-92CC75A38EF2}</x14:id>
        </ext>
      </extLst>
    </cfRule>
  </conditionalFormatting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6B0F7C-FC8B-4CF7-8D22-6E7A3A30B4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C1:D1</xm:sqref>
        </x14:conditionalFormatting>
        <x14:conditionalFormatting xmlns:xm="http://schemas.microsoft.com/office/excel/2006/main">
          <x14:cfRule type="dataBar" id="{ED3861C9-634E-4CDE-8C6C-92CC75A38EF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E6:E55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PH 2019_ensemble</vt:lpstr>
      <vt:lpstr>PH Hommes_Femmes</vt:lpstr>
      <vt:lpstr>Age moyen</vt:lpstr>
      <vt:lpstr>Pyramide H_F</vt:lpstr>
      <vt:lpstr>Effectif par statut PH</vt:lpstr>
      <vt:lpstr>cotisations 2010_2019</vt:lpstr>
      <vt:lpstr>Ass moyenne par statut PH</vt:lpstr>
      <vt:lpstr>Effectif&amp;cotis moy 2019 par âge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Micallef, Philippe (Angers)</dc:creator>
  <cp:lastModifiedBy>Gautier, Loïc</cp:lastModifiedBy>
  <dcterms:created xsi:type="dcterms:W3CDTF">2021-03-17T09:58:01Z</dcterms:created>
  <dcterms:modified xsi:type="dcterms:W3CDTF">2021-05-25T12:59:51Z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7ec98-8aff-418c-9455-dc857e1ea7dc_Enabled">
    <vt:lpwstr>true</vt:lpwstr>
  </property>
  <property fmtid="{D5CDD505-2E9C-101B-9397-08002B2CF9AE}" pid="3" name="MSIP_Label_1387ec98-8aff-418c-9455-dc857e1ea7dc_SetDate">
    <vt:lpwstr>2021-05-25T12:59:50Z</vt:lpwstr>
  </property>
  <property fmtid="{D5CDD505-2E9C-101B-9397-08002B2CF9AE}" pid="4" name="MSIP_Label_1387ec98-8aff-418c-9455-dc857e1ea7dc_Method">
    <vt:lpwstr>Standard</vt:lpwstr>
  </property>
  <property fmtid="{D5CDD505-2E9C-101B-9397-08002B2CF9AE}" pid="5" name="MSIP_Label_1387ec98-8aff-418c-9455-dc857e1ea7dc_Name">
    <vt:lpwstr>1387ec98-8aff-418c-9455-dc857e1ea7dc</vt:lpwstr>
  </property>
  <property fmtid="{D5CDD505-2E9C-101B-9397-08002B2CF9AE}" pid="6" name="MSIP_Label_1387ec98-8aff-418c-9455-dc857e1ea7dc_SiteId">
    <vt:lpwstr>6eab6365-8194-49c6-a4d0-e2d1a0fbeb74</vt:lpwstr>
  </property>
  <property fmtid="{D5CDD505-2E9C-101B-9397-08002B2CF9AE}" pid="7" name="MSIP_Label_1387ec98-8aff-418c-9455-dc857e1ea7dc_ActionId">
    <vt:lpwstr>39def7d7-badb-419d-a5e2-46bfccce789b</vt:lpwstr>
  </property>
  <property fmtid="{D5CDD505-2E9C-101B-9397-08002B2CF9AE}" pid="8" name="MSIP_Label_1387ec98-8aff-418c-9455-dc857e1ea7dc_ContentBits">
    <vt:lpwstr>2</vt:lpwstr>
  </property>
</Properties>
</file>