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DPS\PG\PGE\ETUDES-STATS\06_Publications_événements\QRS_les brèves\n°36 chiffres clés 2023 terr CNRACL et IRCANTEC\"/>
    </mc:Choice>
  </mc:AlternateContent>
  <xr:revisionPtr revIDLastSave="0" documentId="8_{083F2CF6-70FA-4ED8-8608-4A7CA2DF808F}" xr6:coauthVersionLast="47" xr6:coauthVersionMax="47" xr10:uidLastSave="{00000000-0000-0000-0000-000000000000}"/>
  <bookViews>
    <workbookView xWindow="-120" yWindow="-120" windowWidth="29040" windowHeight="15720" tabRatio="910" activeTab="1" xr2:uid="{00000000-000D-0000-FFFF-FFFF00000000}"/>
  </bookViews>
  <sheets>
    <sheet name="Champs de l'étude" sheetId="19" r:id="rId1"/>
    <sheet name="Effectifs des agents" sheetId="3" r:id="rId2"/>
    <sheet name="Evolution effectifs agents" sheetId="35" r:id="rId3"/>
    <sheet name="Pyramide ages fonctionnaires" sheetId="32" r:id="rId4"/>
    <sheet name="Pyramide âges salariés" sheetId="33" r:id="rId5"/>
    <sheet name="Agents par famille" sheetId="10" r:id="rId6"/>
    <sheet name="Correspondances" sheetId="26" state="hidden" r:id="rId7"/>
    <sheet name="Agents par region" sheetId="14" r:id="rId8"/>
    <sheet name="Effectif employeurs" sheetId="34" r:id="rId9"/>
    <sheet name="Evol Effectif employeurs" sheetId="12" r:id="rId10"/>
    <sheet name="Types d'employeurs" sheetId="7" r:id="rId11"/>
    <sheet name="Employeurs par region" sheetId="23" r:id="rId12"/>
    <sheet name="Carte - Employeurs par region" sheetId="31" r:id="rId13"/>
  </sheets>
  <definedNames>
    <definedName name="_xlnm._FilterDatabase" localSheetId="5" hidden="1">'Agents par famille'!#REF!</definedName>
    <definedName name="a" localSheetId="7">#REF!</definedName>
    <definedName name="a" localSheetId="3">#REF!</definedName>
    <definedName name="a" localSheetId="4">#REF!</definedName>
    <definedName name="a">#REF!</definedName>
    <definedName name="_xlnm.Database" localSheetId="7">#REF!</definedName>
    <definedName name="_xlnm.Database">#REF!</definedName>
    <definedName name="DDEF" localSheetId="7">#REF!</definedName>
    <definedName name="DDEF">#REF!</definedName>
    <definedName name="DDEF_P" localSheetId="7">#REF!</definedName>
    <definedName name="DDEF_P">#REF!</definedName>
    <definedName name="DDEH" localSheetId="7">#REF!</definedName>
    <definedName name="DDEH">#REF!</definedName>
    <definedName name="DDEH_P" localSheetId="7">#REF!</definedName>
    <definedName name="DDEH_P">#REF!</definedName>
    <definedName name="DDET" localSheetId="7">#REF!</definedName>
    <definedName name="DDET">#REF!</definedName>
    <definedName name="DDET_P" localSheetId="7">#REF!</definedName>
    <definedName name="DDET_P">#REF!</definedName>
    <definedName name="DDIF" localSheetId="7">#REF!</definedName>
    <definedName name="DDIF">#REF!</definedName>
    <definedName name="DDIF_P" localSheetId="7">#REF!</definedName>
    <definedName name="DDIF_P">#REF!</definedName>
    <definedName name="DDIH" localSheetId="7">#REF!</definedName>
    <definedName name="DDIH">#REF!</definedName>
    <definedName name="DDIH_P" localSheetId="7">#REF!</definedName>
    <definedName name="DDIH_P">#REF!</definedName>
    <definedName name="DDIT" localSheetId="7">#REF!</definedName>
    <definedName name="DDIT">#REF!</definedName>
    <definedName name="DDIT_P" localSheetId="7">#REF!</definedName>
    <definedName name="DDIT_P">#REF!</definedName>
    <definedName name="FTOT" localSheetId="7">#REF!</definedName>
    <definedName name="FTOT">#REF!</definedName>
    <definedName name="FTOT_P" localSheetId="7">#REF!</definedName>
    <definedName name="FTOT_P">#REF!</definedName>
    <definedName name="HTOT" localSheetId="7">#REF!</definedName>
    <definedName name="HTOT">#REF!</definedName>
    <definedName name="HTOT_P" localSheetId="7">#REF!</definedName>
    <definedName name="HTOT_P">#REF!</definedName>
    <definedName name="IDEF" localSheetId="7">#REF!</definedName>
    <definedName name="IDEF">#REF!</definedName>
    <definedName name="idef_p" localSheetId="7">#REF!</definedName>
    <definedName name="idef_p">#REF!</definedName>
    <definedName name="IDEH" localSheetId="7">#REF!</definedName>
    <definedName name="IDEH">#REF!</definedName>
    <definedName name="ideh_p" localSheetId="7">#REF!</definedName>
    <definedName name="ideh_p">#REF!</definedName>
    <definedName name="IDIF" localSheetId="7">#REF!</definedName>
    <definedName name="IDIF">#REF!</definedName>
    <definedName name="idif_p" localSheetId="7">#REF!</definedName>
    <definedName name="idif_p">#REF!</definedName>
    <definedName name="IDIH" localSheetId="7">#REF!</definedName>
    <definedName name="IDIH">#REF!</definedName>
    <definedName name="idih_p" localSheetId="7">#REF!</definedName>
    <definedName name="idih_p">#REF!</definedName>
    <definedName name="INVF" localSheetId="7">#REF!</definedName>
    <definedName name="INVF">#REF!</definedName>
    <definedName name="INVF_P" localSheetId="7">#REF!</definedName>
    <definedName name="INVF_P">#REF!</definedName>
    <definedName name="INVH" localSheetId="7">#REF!</definedName>
    <definedName name="INVH">#REF!</definedName>
    <definedName name="INVH_P" localSheetId="7">#REF!</definedName>
    <definedName name="INVH_P">#REF!</definedName>
    <definedName name="INVT" localSheetId="7">#REF!</definedName>
    <definedName name="INVT">#REF!</definedName>
    <definedName name="INVT_P" localSheetId="7">#REF!</definedName>
    <definedName name="INVT_P">#REF!</definedName>
    <definedName name="PENSTOT" localSheetId="7">#REF!</definedName>
    <definedName name="PENSTOT">#REF!</definedName>
    <definedName name="PENSTOT_P" localSheetId="7">#REF!</definedName>
    <definedName name="PENSTOT_P">#REF!</definedName>
    <definedName name="Table" localSheetId="7">#REF!</definedName>
    <definedName name="Table">#REF!</definedName>
    <definedName name="VDEF" localSheetId="7">#REF!</definedName>
    <definedName name="VDEF">#REF!</definedName>
    <definedName name="vdef_p" localSheetId="7">#REF!</definedName>
    <definedName name="vdef_p">#REF!</definedName>
    <definedName name="VDEH" localSheetId="7">#REF!</definedName>
    <definedName name="VDEH">#REF!</definedName>
    <definedName name="vdeh_p" localSheetId="7">#REF!</definedName>
    <definedName name="vdeh_p">#REF!</definedName>
    <definedName name="VDIF" localSheetId="7">#REF!</definedName>
    <definedName name="VDIF">#REF!</definedName>
    <definedName name="vdif_p" localSheetId="7">#REF!</definedName>
    <definedName name="vdif_p">#REF!</definedName>
    <definedName name="VDIH" localSheetId="7">#REF!</definedName>
    <definedName name="VDIH">#REF!</definedName>
    <definedName name="vdih_p" localSheetId="7">#REF!</definedName>
    <definedName name="vdih_p">#REF!</definedName>
    <definedName name="VIEF" localSheetId="7">#REF!</definedName>
    <definedName name="VIEF">#REF!</definedName>
    <definedName name="VIEF_P" localSheetId="7">#REF!</definedName>
    <definedName name="VIEF_P">#REF!</definedName>
    <definedName name="VIEH" localSheetId="7">#REF!</definedName>
    <definedName name="VIEH">#REF!</definedName>
    <definedName name="VIEH_P" localSheetId="7">#REF!</definedName>
    <definedName name="VIEH_P">#REF!</definedName>
    <definedName name="VIET" localSheetId="7">#REF!</definedName>
    <definedName name="VIET">#REF!</definedName>
    <definedName name="VIET_P" localSheetId="7">#REF!</definedName>
    <definedName name="VIET_P">#REF!</definedName>
    <definedName name="_xlnm.Print_Area" localSheetId="8">'Effectif employeurs'!#REF!</definedName>
    <definedName name="_xlnm.Print_Area" localSheetId="9">'Evol Effectif employeurs'!$A$1:$A$7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 i="33" l="1"/>
  <c r="B59" i="33"/>
  <c r="C59" i="32"/>
  <c r="B59" i="32"/>
  <c r="Q10" i="35"/>
  <c r="Q9" i="35"/>
  <c r="P10" i="35"/>
  <c r="P9" i="35"/>
  <c r="O10" i="35"/>
  <c r="O9" i="35"/>
  <c r="C9" i="35"/>
  <c r="E13" i="7"/>
  <c r="F9" i="7" s="1"/>
  <c r="D12" i="10"/>
  <c r="D8" i="3"/>
  <c r="D7" i="3" s="1"/>
  <c r="D10" i="35"/>
  <c r="E10" i="35"/>
  <c r="F10" i="35"/>
  <c r="G10" i="35"/>
  <c r="H10" i="35"/>
  <c r="I10" i="35"/>
  <c r="J10" i="35"/>
  <c r="K10" i="35"/>
  <c r="L10" i="35"/>
  <c r="M10" i="35"/>
  <c r="N10" i="35"/>
  <c r="C10" i="35"/>
  <c r="F10" i="7" l="1"/>
  <c r="F11" i="7"/>
  <c r="F12" i="7"/>
  <c r="D6" i="34"/>
  <c r="F5" i="7"/>
  <c r="F6" i="7"/>
  <c r="F7" i="7"/>
  <c r="F8" i="7"/>
  <c r="D59" i="33"/>
  <c r="D5" i="3"/>
  <c r="D9" i="3"/>
  <c r="C8" i="3"/>
  <c r="C5" i="3" s="1"/>
  <c r="N9" i="35"/>
  <c r="M9" i="35"/>
  <c r="L9" i="35"/>
  <c r="K9" i="35"/>
  <c r="J9" i="35"/>
  <c r="I9" i="35"/>
  <c r="H9" i="35"/>
  <c r="G9" i="35"/>
  <c r="F9" i="35"/>
  <c r="E9" i="35"/>
  <c r="D9" i="35"/>
  <c r="F13" i="7" l="1"/>
  <c r="C7" i="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C13" i="7" l="1"/>
  <c r="C6" i="34" l="1"/>
  <c r="D11" i="7"/>
  <c r="D9" i="7"/>
  <c r="D5" i="7"/>
  <c r="D8" i="7"/>
  <c r="D10" i="7"/>
  <c r="D6" i="7"/>
  <c r="D12" i="7"/>
  <c r="D7" i="7"/>
  <c r="C19" i="23"/>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4" i="32"/>
  <c r="D13" i="7" l="1"/>
  <c r="D59" i="32"/>
  <c r="G6" i="33" l="1"/>
  <c r="C12" i="10"/>
  <c r="G58" i="33"/>
  <c r="F58" i="33"/>
  <c r="G56" i="33"/>
  <c r="G54" i="33"/>
  <c r="F54" i="33"/>
  <c r="G52" i="33"/>
  <c r="G50" i="33"/>
  <c r="F50" i="33"/>
  <c r="G48" i="33"/>
  <c r="G46" i="33"/>
  <c r="F46" i="33"/>
  <c r="G44" i="33"/>
  <c r="G42" i="33"/>
  <c r="F42" i="33"/>
  <c r="G40" i="33"/>
  <c r="G38" i="33"/>
  <c r="F38" i="33"/>
  <c r="G36" i="33"/>
  <c r="G34" i="33"/>
  <c r="F34" i="33"/>
  <c r="G32" i="33"/>
  <c r="G30" i="33"/>
  <c r="F30" i="33"/>
  <c r="G28" i="33"/>
  <c r="G26" i="33"/>
  <c r="F26" i="33"/>
  <c r="G24" i="33"/>
  <c r="G22" i="33"/>
  <c r="F22" i="33"/>
  <c r="G20" i="33"/>
  <c r="G18" i="33"/>
  <c r="F18" i="33"/>
  <c r="G16" i="33"/>
  <c r="G14" i="33"/>
  <c r="F14" i="33"/>
  <c r="G12" i="33"/>
  <c r="G10" i="33"/>
  <c r="F10" i="33"/>
  <c r="G8" i="33"/>
  <c r="F6" i="33"/>
  <c r="G4" i="33"/>
  <c r="G58" i="32"/>
  <c r="F58" i="32"/>
  <c r="G57" i="32"/>
  <c r="F57" i="32"/>
  <c r="G56" i="32"/>
  <c r="F56" i="32"/>
  <c r="G55" i="32"/>
  <c r="F55" i="32"/>
  <c r="G54" i="32"/>
  <c r="F54" i="32"/>
  <c r="G53" i="32"/>
  <c r="F53" i="32"/>
  <c r="G52" i="32"/>
  <c r="F52" i="32"/>
  <c r="G51" i="32"/>
  <c r="F51" i="32"/>
  <c r="G50" i="32"/>
  <c r="F50" i="32"/>
  <c r="G49" i="32"/>
  <c r="F49" i="32"/>
  <c r="G48" i="32"/>
  <c r="F48" i="32"/>
  <c r="G47" i="32"/>
  <c r="F47" i="32"/>
  <c r="G46" i="32"/>
  <c r="F46" i="32"/>
  <c r="G45" i="32"/>
  <c r="F45" i="32"/>
  <c r="G44" i="32"/>
  <c r="F44" i="32"/>
  <c r="G43" i="32"/>
  <c r="F43" i="32"/>
  <c r="G42" i="32"/>
  <c r="F42" i="32"/>
  <c r="G41" i="32"/>
  <c r="F41" i="32"/>
  <c r="G40" i="32"/>
  <c r="F40" i="32"/>
  <c r="G39" i="32"/>
  <c r="F39" i="32"/>
  <c r="G38" i="32"/>
  <c r="F38" i="32"/>
  <c r="G37" i="32"/>
  <c r="F37" i="32"/>
  <c r="G36" i="32"/>
  <c r="F36" i="32"/>
  <c r="G35" i="32"/>
  <c r="F35" i="32"/>
  <c r="G34" i="32"/>
  <c r="F34" i="32"/>
  <c r="G33" i="32"/>
  <c r="F33" i="32"/>
  <c r="G32" i="32"/>
  <c r="F32" i="32"/>
  <c r="G31" i="32"/>
  <c r="F31" i="32"/>
  <c r="G30" i="32"/>
  <c r="F30" i="32"/>
  <c r="G29" i="32"/>
  <c r="F29" i="32"/>
  <c r="G28" i="32"/>
  <c r="F28" i="32"/>
  <c r="G27" i="32"/>
  <c r="F27" i="32"/>
  <c r="G26" i="32"/>
  <c r="F26" i="32"/>
  <c r="G25" i="32"/>
  <c r="F25" i="32"/>
  <c r="G24" i="32"/>
  <c r="F24" i="32"/>
  <c r="G23" i="32"/>
  <c r="F23" i="32"/>
  <c r="G22" i="32"/>
  <c r="F22" i="32"/>
  <c r="G21" i="32"/>
  <c r="F21" i="32"/>
  <c r="G20" i="32"/>
  <c r="F20" i="32"/>
  <c r="G19" i="32"/>
  <c r="F19" i="32"/>
  <c r="G18" i="32"/>
  <c r="F18" i="32"/>
  <c r="G17" i="32"/>
  <c r="F17" i="32"/>
  <c r="G16" i="32"/>
  <c r="F16" i="32"/>
  <c r="G15" i="32"/>
  <c r="F15" i="32"/>
  <c r="G14" i="32"/>
  <c r="F14" i="32"/>
  <c r="G13" i="32"/>
  <c r="F13" i="32"/>
  <c r="G12" i="32"/>
  <c r="F12" i="32"/>
  <c r="G11" i="32"/>
  <c r="F11" i="32"/>
  <c r="G10" i="32"/>
  <c r="F10" i="32"/>
  <c r="G9" i="32"/>
  <c r="F9" i="32"/>
  <c r="G8" i="32"/>
  <c r="F8" i="32"/>
  <c r="G7" i="32"/>
  <c r="F7" i="32"/>
  <c r="G6" i="32"/>
  <c r="F6" i="32"/>
  <c r="G5" i="32"/>
  <c r="F5" i="32"/>
  <c r="G4" i="32"/>
  <c r="F4" i="32"/>
  <c r="G57" i="33"/>
  <c r="F57" i="33"/>
  <c r="F56" i="33"/>
  <c r="G55" i="33"/>
  <c r="F55" i="33"/>
  <c r="G53" i="33"/>
  <c r="F53" i="33"/>
  <c r="F52" i="33"/>
  <c r="G51" i="33"/>
  <c r="F51" i="33"/>
  <c r="G49" i="33"/>
  <c r="F49" i="33"/>
  <c r="F48" i="33"/>
  <c r="G47" i="33"/>
  <c r="F47" i="33"/>
  <c r="G45" i="33"/>
  <c r="F45" i="33"/>
  <c r="F44" i="33"/>
  <c r="G43" i="33"/>
  <c r="F43" i="33"/>
  <c r="G41" i="33"/>
  <c r="F41" i="33"/>
  <c r="F40" i="33"/>
  <c r="G39" i="33"/>
  <c r="F39" i="33"/>
  <c r="G37" i="33"/>
  <c r="F37" i="33"/>
  <c r="F36" i="33"/>
  <c r="G35" i="33"/>
  <c r="F35" i="33"/>
  <c r="G33" i="33"/>
  <c r="F33" i="33"/>
  <c r="F32" i="33"/>
  <c r="G31" i="33"/>
  <c r="F31" i="33"/>
  <c r="G29" i="33"/>
  <c r="F29" i="33"/>
  <c r="F28" i="33"/>
  <c r="G27" i="33"/>
  <c r="F27" i="33"/>
  <c r="G25" i="33"/>
  <c r="F25" i="33"/>
  <c r="F24" i="33"/>
  <c r="G23" i="33"/>
  <c r="F23" i="33"/>
  <c r="G21" i="33"/>
  <c r="F21" i="33"/>
  <c r="F20" i="33"/>
  <c r="G19" i="33"/>
  <c r="F19" i="33"/>
  <c r="G17" i="33"/>
  <c r="F17" i="33"/>
  <c r="F16" i="33"/>
  <c r="G15" i="33"/>
  <c r="F15" i="33"/>
  <c r="G13" i="33"/>
  <c r="F13" i="33"/>
  <c r="F12" i="33"/>
  <c r="G11" i="33"/>
  <c r="F11" i="33"/>
  <c r="G9" i="33"/>
  <c r="F9" i="33"/>
  <c r="F8" i="33"/>
  <c r="G7" i="33"/>
  <c r="F7" i="33"/>
  <c r="G5" i="33"/>
  <c r="F5" i="33"/>
  <c r="F4" i="33"/>
</calcChain>
</file>

<file path=xl/sharedStrings.xml><?xml version="1.0" encoding="utf-8"?>
<sst xmlns="http://schemas.openxmlformats.org/spreadsheetml/2006/main" count="207" uniqueCount="127">
  <si>
    <t>Homme</t>
  </si>
  <si>
    <t>Femme</t>
  </si>
  <si>
    <t>Total</t>
  </si>
  <si>
    <t>TOTAL</t>
  </si>
  <si>
    <t>Type d'établissements employeurs</t>
  </si>
  <si>
    <t>Bretagne</t>
  </si>
  <si>
    <t>Corse</t>
  </si>
  <si>
    <t>Pays de la Loire</t>
  </si>
  <si>
    <t>Nombre d'employeurs</t>
  </si>
  <si>
    <t>Île-de-France</t>
  </si>
  <si>
    <t>Provence-Alpes-Côte d'Azur</t>
  </si>
  <si>
    <t>Region</t>
  </si>
  <si>
    <t>Auvergne-Rhône-Alpes</t>
  </si>
  <si>
    <t>Bourgogne-Franche-Comté</t>
  </si>
  <si>
    <t>Centre-Val-de-Loire</t>
  </si>
  <si>
    <t>Grand Est</t>
  </si>
  <si>
    <t>Hauts-de-France</t>
  </si>
  <si>
    <t>Normandie</t>
  </si>
  <si>
    <t>Occitanie</t>
  </si>
  <si>
    <t>CNRACL</t>
  </si>
  <si>
    <t>IRCANTEC</t>
  </si>
  <si>
    <t>Type d'employeurs</t>
  </si>
  <si>
    <t>Ircantec</t>
  </si>
  <si>
    <t>Employeurs CNRACL</t>
  </si>
  <si>
    <t>Employeurs Ircantec</t>
  </si>
  <si>
    <t xml:space="preserve">Fonctionnaires </t>
  </si>
  <si>
    <t>Ensemble</t>
  </si>
  <si>
    <t>Ircantec *</t>
  </si>
  <si>
    <t>%</t>
  </si>
  <si>
    <t>age</t>
  </si>
  <si>
    <t>Cette pyramide concerne les cotisants de 15 à 69 ans et non la totalité des cotisants</t>
  </si>
  <si>
    <t>Hommes</t>
  </si>
  <si>
    <t>Femmes</t>
  </si>
  <si>
    <t>en %</t>
  </si>
  <si>
    <t>Communes</t>
  </si>
  <si>
    <t>OPH</t>
  </si>
  <si>
    <t>Regions</t>
  </si>
  <si>
    <t>SDIS</t>
  </si>
  <si>
    <t>Syndicats</t>
  </si>
  <si>
    <t>Autres collectivités territoriales</t>
  </si>
  <si>
    <t>Départements</t>
  </si>
  <si>
    <t>Régions</t>
  </si>
  <si>
    <t>Centres d'action sociale</t>
  </si>
  <si>
    <r>
      <t>É</t>
    </r>
    <r>
      <rPr>
        <b/>
        <u/>
        <sz val="12"/>
        <color theme="1"/>
        <rFont val="Arial"/>
        <family val="2"/>
      </rPr>
      <t>volution du nombre d’employeurs collectivités territoriales</t>
    </r>
  </si>
  <si>
    <t>sousfamille_code</t>
  </si>
  <si>
    <t>TC00</t>
  </si>
  <si>
    <t>TD00</t>
  </si>
  <si>
    <t>TE00</t>
  </si>
  <si>
    <t>TEDG</t>
  </si>
  <si>
    <t>TEDI</t>
  </si>
  <si>
    <t>TEDZ</t>
  </si>
  <si>
    <t>TEED</t>
  </si>
  <si>
    <t>TEIS</t>
  </si>
  <si>
    <t>TEIU</t>
  </si>
  <si>
    <t>TEIX</t>
  </si>
  <si>
    <t>TEIZ</t>
  </si>
  <si>
    <t>TEN0</t>
  </si>
  <si>
    <t>TENC</t>
  </si>
  <si>
    <t>TENM</t>
  </si>
  <si>
    <t>TENU</t>
  </si>
  <si>
    <t>TENZ</t>
  </si>
  <si>
    <t>TER0</t>
  </si>
  <si>
    <t>TESE</t>
  </si>
  <si>
    <t>TESS</t>
  </si>
  <si>
    <t>TESZ</t>
  </si>
  <si>
    <t>TEZ0</t>
  </si>
  <si>
    <t>TR00</t>
  </si>
  <si>
    <t>TZ00</t>
  </si>
  <si>
    <t>rgt_coll</t>
  </si>
  <si>
    <t>Ctre daction sociale</t>
  </si>
  <si>
    <t>Autres coll terr</t>
  </si>
  <si>
    <t>Comm de communes, de ville</t>
  </si>
  <si>
    <t>Departements</t>
  </si>
  <si>
    <t>Metropole</t>
  </si>
  <si>
    <t>Comm urbaines, districts</t>
  </si>
  <si>
    <t>TEND</t>
  </si>
  <si>
    <t>TESH</t>
  </si>
  <si>
    <t>Cette correspondance est utilisée uniquement pour l'ircantec car cette variable rgt_coll existe déjà dans la cnr</t>
  </si>
  <si>
    <t>En nombre pour 100 habitants</t>
  </si>
  <si>
    <t>Service Départemental d'Incendie et de Secours</t>
  </si>
  <si>
    <t xml:space="preserve">Service Départemental d'Incendie et de Secours </t>
  </si>
  <si>
    <t>Communautés de communes, de ville, Métropoles</t>
  </si>
  <si>
    <t>répartition des employeurs</t>
  </si>
  <si>
    <t>Salariés*</t>
  </si>
  <si>
    <t>nombre moyen d'agents par employeur</t>
  </si>
  <si>
    <t>Nouvelle-Aquitaine</t>
  </si>
  <si>
    <t>D.R.O.M et C.O.M</t>
  </si>
  <si>
    <t>2022/2021</t>
  </si>
  <si>
    <t>Employeurs distincts</t>
  </si>
  <si>
    <t xml:space="preserve">Age </t>
  </si>
  <si>
    <t>Employeurs territoriaux</t>
  </si>
  <si>
    <t>Les âges moyens hommes et femmes sont calculés sur la totalité des cotisants</t>
  </si>
  <si>
    <t>DROM - COM</t>
  </si>
  <si>
    <t>Syndicats de communes</t>
  </si>
  <si>
    <t xml:space="preserve">Effectifs des personnels
(en milliers) </t>
  </si>
  <si>
    <t>2011/2010</t>
  </si>
  <si>
    <t>2012/2011</t>
  </si>
  <si>
    <t>2013/2012</t>
  </si>
  <si>
    <t>2014/2013</t>
  </si>
  <si>
    <t>2015/2014</t>
  </si>
  <si>
    <t>2016/2015</t>
  </si>
  <si>
    <t>2017/2016</t>
  </si>
  <si>
    <t>2018/2017</t>
  </si>
  <si>
    <t>2019/2018</t>
  </si>
  <si>
    <t>2020/2019</t>
  </si>
  <si>
    <t>2021/2020</t>
  </si>
  <si>
    <t xml:space="preserve">sur 10 ans : </t>
  </si>
  <si>
    <t>évol annuelle</t>
  </si>
  <si>
    <t>évol sur 10 ans</t>
  </si>
  <si>
    <t>Personnels territoriaux</t>
  </si>
  <si>
    <t>Salariés</t>
  </si>
  <si>
    <t>Fonctionnaires</t>
  </si>
  <si>
    <t>Taux d'évolution</t>
  </si>
  <si>
    <t>Effectifs des personnels</t>
  </si>
  <si>
    <t>2023/2022</t>
  </si>
  <si>
    <t>Effectifs des personnels en 2023 (en milliers)</t>
  </si>
  <si>
    <t>Evolution 2023/2022</t>
  </si>
  <si>
    <t>Pyramide des âges des salariés en 2023</t>
  </si>
  <si>
    <t>Pyramide des âges des fonctionnaires en 2023</t>
  </si>
  <si>
    <t>Poids des personnels des collectivités territoriales par rapport à la population régionale 2023</t>
  </si>
  <si>
    <t>Types d'établissements employeurs collectivités territoriales en 2023</t>
  </si>
  <si>
    <t>Nombre d’employeurs territoriaux en 2023</t>
  </si>
  <si>
    <t>Nombre d’employeurs territoriaux pour 100 000 habitants en 2023</t>
  </si>
  <si>
    <t>+0,7%</t>
  </si>
  <si>
    <t>Répartition régionale des employeurs en 2023</t>
  </si>
  <si>
    <t>Répartition des personnels territoriaux par type d’employeurs en 2023</t>
  </si>
  <si>
    <t>* Un cotisant peut être présent au sein de plusieurs employeurs dans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</si>
</sst>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0.0"/>
    <numFmt numFmtId="166" formatCode="_-* #,##0.0_-;\-* #,##0.0_-;_-* &quot;-&quot;??_-;_-@_-"/>
    <numFmt numFmtId="167" formatCode="_-* #,##0.00\ [$€-1]_-;\-* #,##0.00\ [$€-1]_-;_-* \-??\ [$€-1]_-"/>
    <numFmt numFmtId="168" formatCode="#,##0.0"/>
    <numFmt numFmtId="169" formatCode="_-* #,##0_-;\-* #,##0_-;_-* &quot;-&quot;??_-;_-@_-"/>
    <numFmt numFmtId="170" formatCode="#,##0_ ;\-#,##0\ "/>
    <numFmt numFmtId="171" formatCode="_-* #,##0\ _F_-;\-* #,##0\ _F_-;_-* &quot;-&quot;??\ _F_-;_-@_-"/>
  </numFmts>
  <fonts count="42" x14ac:knownFonts="1">
    <font>
      <sz val="11"/>
      <color theme="1"/>
      <name val="Calibri"/>
      <family val="2"/>
      <scheme val="minor"/>
    </font>
    <font>
      <b/>
      <sz val="11"/>
      <color theme="1"/>
      <name val="Calibri"/>
      <family val="2"/>
      <scheme val="minor"/>
    </font>
    <font>
      <sz val="10"/>
      <name val="Times New Roman"/>
      <family val="1"/>
    </font>
    <font>
      <b/>
      <sz val="11"/>
      <color theme="0"/>
      <name val="Calibri"/>
      <family val="2"/>
      <scheme val="minor"/>
    </font>
    <font>
      <sz val="11"/>
      <color theme="1"/>
      <name val="Calibri"/>
      <family val="2"/>
      <scheme val="minor"/>
    </font>
    <font>
      <b/>
      <sz val="9"/>
      <name val="Arial"/>
      <family val="2"/>
    </font>
    <font>
      <sz val="9"/>
      <name val="Arial"/>
      <family val="2"/>
    </font>
    <font>
      <sz val="10"/>
      <name val="Helv"/>
    </font>
    <font>
      <b/>
      <sz val="12"/>
      <name val="Arial"/>
      <family val="2"/>
    </font>
    <font>
      <b/>
      <sz val="11"/>
      <name val="Arial"/>
      <family val="2"/>
    </font>
    <font>
      <sz val="10"/>
      <name val="Arial"/>
      <family val="2"/>
    </font>
    <font>
      <b/>
      <i/>
      <sz val="12"/>
      <name val="Arial"/>
      <family val="2"/>
    </font>
    <font>
      <b/>
      <sz val="10"/>
      <name val="Arial"/>
      <family val="2"/>
    </font>
    <font>
      <b/>
      <i/>
      <sz val="13"/>
      <name val="Arial"/>
      <family val="2"/>
    </font>
    <font>
      <b/>
      <sz val="13"/>
      <name val="Arial"/>
      <family val="2"/>
    </font>
    <font>
      <sz val="10"/>
      <color theme="1"/>
      <name val="Calibri"/>
      <family val="2"/>
      <scheme val="minor"/>
    </font>
    <font>
      <b/>
      <sz val="10"/>
      <color theme="0"/>
      <name val="Calibri"/>
      <family val="2"/>
      <scheme val="minor"/>
    </font>
    <font>
      <b/>
      <sz val="9"/>
      <color theme="0"/>
      <name val="Arial"/>
      <family val="2"/>
    </font>
    <font>
      <sz val="11"/>
      <color rgb="FF000000"/>
      <name val="Calibri"/>
      <family val="2"/>
      <scheme val="minor"/>
    </font>
    <font>
      <b/>
      <u/>
      <sz val="11"/>
      <color theme="1"/>
      <name val="Calibri"/>
      <family val="2"/>
      <scheme val="minor"/>
    </font>
    <font>
      <b/>
      <u/>
      <sz val="12"/>
      <color theme="1"/>
      <name val="Calibri"/>
      <family val="2"/>
      <scheme val="minor"/>
    </font>
    <font>
      <b/>
      <u/>
      <sz val="10"/>
      <color theme="1"/>
      <name val="Arial"/>
      <family val="2"/>
    </font>
    <font>
      <b/>
      <u/>
      <sz val="12"/>
      <color theme="1"/>
      <name val="Arial"/>
      <family val="2"/>
    </font>
    <font>
      <sz val="11"/>
      <color rgb="FFFF0000"/>
      <name val="Calibri"/>
      <family val="2"/>
      <scheme val="minor"/>
    </font>
    <font>
      <sz val="11"/>
      <color theme="0"/>
      <name val="Calibri"/>
      <family val="2"/>
      <scheme val="minor"/>
    </font>
    <font>
      <b/>
      <sz val="11"/>
      <color rgb="FFFF0000"/>
      <name val="Calibri"/>
      <family val="2"/>
      <scheme val="minor"/>
    </font>
    <font>
      <sz val="12"/>
      <name val="Arial"/>
      <family val="2"/>
    </font>
    <font>
      <b/>
      <u/>
      <sz val="14"/>
      <color theme="1"/>
      <name val="Arial"/>
      <family val="2"/>
    </font>
    <font>
      <b/>
      <sz val="12"/>
      <color theme="0"/>
      <name val="Arial"/>
      <family val="2"/>
    </font>
    <font>
      <i/>
      <sz val="11"/>
      <color theme="0"/>
      <name val="Calibri"/>
      <family val="2"/>
      <scheme val="minor"/>
    </font>
    <font>
      <b/>
      <sz val="11"/>
      <color theme="3" tint="-0.249977111117893"/>
      <name val="Calibri"/>
      <family val="2"/>
      <scheme val="minor"/>
    </font>
    <font>
      <sz val="11"/>
      <color theme="3" tint="-0.249977111117893"/>
      <name val="Calibri"/>
      <family val="2"/>
      <scheme val="minor"/>
    </font>
    <font>
      <i/>
      <sz val="11"/>
      <color theme="3" tint="-0.249977111117893"/>
      <name val="Calibri"/>
      <family val="2"/>
      <scheme val="minor"/>
    </font>
    <font>
      <sz val="8"/>
      <name val="Calibri"/>
      <family val="2"/>
      <scheme val="minor"/>
    </font>
    <font>
      <b/>
      <i/>
      <sz val="10"/>
      <color theme="0"/>
      <name val="Calibri"/>
      <family val="2"/>
      <scheme val="minor"/>
    </font>
    <font>
      <b/>
      <sz val="11"/>
      <color theme="3"/>
      <name val="Calibri"/>
      <family val="2"/>
      <scheme val="minor"/>
    </font>
    <font>
      <b/>
      <sz val="9"/>
      <color theme="3" tint="-0.249977111117893"/>
      <name val="Arial"/>
      <family val="2"/>
    </font>
    <font>
      <b/>
      <sz val="10"/>
      <color theme="3"/>
      <name val="Calibri"/>
      <family val="2"/>
      <scheme val="minor"/>
    </font>
    <font>
      <b/>
      <i/>
      <sz val="10"/>
      <color theme="3"/>
      <name val="Calibri"/>
      <family val="2"/>
      <scheme val="minor"/>
    </font>
    <font>
      <b/>
      <sz val="11"/>
      <name val="Calibri"/>
      <family val="2"/>
      <scheme val="minor"/>
    </font>
    <font>
      <sz val="11"/>
      <name val="Calibri"/>
      <family val="2"/>
      <scheme val="minor"/>
    </font>
    <font>
      <b/>
      <sz val="9"/>
      <color theme="0" tint="-4.9989318521683403E-2"/>
      <name val="Arial"/>
      <family val="2"/>
    </font>
  </fonts>
  <fills count="1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3"/>
        <bgColor indexed="64"/>
      </patternFill>
    </fill>
    <fill>
      <patternFill patternType="solid">
        <fgColor rgb="FF00B05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theme="0"/>
      </top>
      <bottom/>
      <diagonal/>
    </border>
    <border>
      <left style="thin">
        <color auto="1"/>
      </left>
      <right style="thin">
        <color auto="1"/>
      </right>
      <top/>
      <bottom/>
      <diagonal/>
    </border>
    <border>
      <left style="thin">
        <color auto="1"/>
      </left>
      <right style="thin">
        <color auto="1"/>
      </right>
      <top/>
      <bottom style="thin">
        <color theme="0"/>
      </bottom>
      <diagonal/>
    </border>
    <border>
      <left/>
      <right style="thin">
        <color indexed="64"/>
      </right>
      <top/>
      <bottom/>
      <diagonal/>
    </border>
    <border>
      <left style="thin">
        <color indexed="64"/>
      </left>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indexed="64"/>
      </top>
      <bottom style="thin">
        <color theme="0" tint="-4.9989318521683403E-2"/>
      </bottom>
      <diagonal/>
    </border>
    <border>
      <left style="thin">
        <color theme="0"/>
      </left>
      <right style="thin">
        <color theme="0"/>
      </right>
      <top style="thin">
        <color indexed="64"/>
      </top>
      <bottom style="thin">
        <color theme="0" tint="-4.9989318521683403E-2"/>
      </bottom>
      <diagonal/>
    </border>
    <border>
      <left style="thin">
        <color theme="0"/>
      </left>
      <right style="thin">
        <color indexed="64"/>
      </right>
      <top style="thin">
        <color indexed="64"/>
      </top>
      <bottom style="thin">
        <color theme="0" tint="-4.9989318521683403E-2"/>
      </bottom>
      <diagonal/>
    </border>
  </borders>
  <cellStyleXfs count="9">
    <xf numFmtId="0" fontId="0" fillId="0" borderId="0"/>
    <xf numFmtId="0" fontId="2" fillId="0" borderId="0"/>
    <xf numFmtId="9" fontId="4" fillId="0" borderId="0" applyFont="0" applyFill="0" applyBorder="0" applyAlignment="0" applyProtection="0"/>
    <xf numFmtId="0" fontId="7" fillId="0" borderId="0"/>
    <xf numFmtId="4" fontId="7" fillId="0" borderId="0" applyFont="0" applyFill="0" applyBorder="0" applyAlignment="0" applyProtection="0"/>
    <xf numFmtId="0" fontId="10" fillId="0" borderId="0"/>
    <xf numFmtId="43" fontId="4" fillId="0" borderId="0" applyFont="0" applyFill="0" applyBorder="0" applyAlignment="0" applyProtection="0"/>
    <xf numFmtId="0" fontId="10" fillId="0" borderId="0"/>
    <xf numFmtId="167" fontId="10" fillId="0" borderId="0" applyFill="0" applyBorder="0" applyAlignment="0" applyProtection="0"/>
  </cellStyleXfs>
  <cellXfs count="209">
    <xf numFmtId="0" fontId="0" fillId="0" borderId="0" xfId="0"/>
    <xf numFmtId="0" fontId="0" fillId="2" borderId="0" xfId="0" applyFill="1" applyAlignment="1">
      <alignment vertical="center"/>
    </xf>
    <xf numFmtId="3" fontId="0" fillId="2" borderId="0" xfId="0" applyNumberFormat="1" applyFill="1" applyAlignment="1">
      <alignment vertical="center"/>
    </xf>
    <xf numFmtId="0" fontId="0" fillId="2" borderId="0" xfId="0" applyFill="1" applyAlignment="1">
      <alignment horizontal="center"/>
    </xf>
    <xf numFmtId="0" fontId="0" fillId="2" borderId="0" xfId="0" applyFill="1"/>
    <xf numFmtId="164" fontId="0" fillId="2" borderId="0" xfId="2" applyNumberFormat="1" applyFont="1" applyFill="1" applyAlignment="1">
      <alignment vertical="center"/>
    </xf>
    <xf numFmtId="0" fontId="0" fillId="2" borderId="0" xfId="0" applyFont="1" applyFill="1" applyAlignment="1">
      <alignment vertical="center"/>
    </xf>
    <xf numFmtId="0" fontId="9" fillId="0" borderId="0" xfId="3" applyFont="1" applyAlignment="1">
      <alignment horizontal="center" vertical="center"/>
    </xf>
    <xf numFmtId="0" fontId="10" fillId="0" borderId="0" xfId="3" applyFont="1"/>
    <xf numFmtId="0" fontId="8" fillId="0" borderId="0" xfId="3" applyFont="1" applyBorder="1" applyAlignment="1">
      <alignment horizontal="centerContinuous" vertical="center"/>
    </xf>
    <xf numFmtId="0" fontId="10" fillId="0" borderId="0" xfId="3" applyFont="1" applyAlignment="1">
      <alignment vertical="center"/>
    </xf>
    <xf numFmtId="0" fontId="13" fillId="0" borderId="0" xfId="3" applyFont="1" applyAlignment="1"/>
    <xf numFmtId="0" fontId="14" fillId="0" borderId="0" xfId="3" applyFont="1" applyAlignment="1"/>
    <xf numFmtId="0" fontId="8" fillId="0" borderId="0" xfId="3" applyFont="1" applyAlignment="1">
      <alignment horizontal="center"/>
    </xf>
    <xf numFmtId="0" fontId="9" fillId="0" borderId="0" xfId="5" applyFont="1" applyAlignment="1">
      <alignment horizontal="left"/>
    </xf>
    <xf numFmtId="0" fontId="7" fillId="0" borderId="0" xfId="3"/>
    <xf numFmtId="3" fontId="10" fillId="0" borderId="0" xfId="3" applyNumberFormat="1" applyFont="1"/>
    <xf numFmtId="1" fontId="10" fillId="0" borderId="0" xfId="3" applyNumberFormat="1" applyFont="1"/>
    <xf numFmtId="3" fontId="10" fillId="0" borderId="0" xfId="3" applyNumberFormat="1" applyFont="1" applyAlignment="1">
      <alignment horizontal="center"/>
    </xf>
    <xf numFmtId="3" fontId="15" fillId="0" borderId="0" xfId="0" applyNumberFormat="1" applyFont="1" applyAlignment="1">
      <alignment vertical="center"/>
    </xf>
    <xf numFmtId="3" fontId="0" fillId="2" borderId="0" xfId="0" applyNumberFormat="1" applyFont="1" applyFill="1" applyAlignment="1">
      <alignment vertical="center"/>
    </xf>
    <xf numFmtId="0" fontId="18" fillId="0" borderId="0" xfId="0" applyFont="1" applyFill="1"/>
    <xf numFmtId="164" fontId="18" fillId="0" borderId="0" xfId="2" applyNumberFormat="1" applyFont="1" applyFill="1"/>
    <xf numFmtId="0" fontId="18" fillId="0" borderId="0" xfId="0" applyFont="1" applyFill="1" applyAlignment="1">
      <alignment horizontal="center"/>
    </xf>
    <xf numFmtId="0" fontId="11" fillId="0" borderId="0" xfId="3" applyFont="1" applyBorder="1" applyAlignment="1">
      <alignment horizontal="centerContinuous" vertical="center"/>
    </xf>
    <xf numFmtId="0" fontId="12" fillId="0" borderId="0" xfId="3" applyFont="1" applyFill="1" applyBorder="1" applyAlignment="1">
      <alignment horizontal="center" vertical="center"/>
    </xf>
    <xf numFmtId="3" fontId="17" fillId="3" borderId="0" xfId="0" applyNumberFormat="1" applyFont="1" applyFill="1" applyBorder="1" applyAlignment="1">
      <alignment horizontal="center" vertical="center"/>
    </xf>
    <xf numFmtId="0" fontId="9" fillId="0" borderId="1" xfId="3" applyFont="1" applyBorder="1" applyAlignment="1">
      <alignment vertical="center"/>
    </xf>
    <xf numFmtId="0" fontId="0" fillId="2" borderId="2" xfId="0" applyFill="1" applyBorder="1" applyAlignment="1">
      <alignment horizontal="center"/>
    </xf>
    <xf numFmtId="0" fontId="0" fillId="2" borderId="2" xfId="0" applyFill="1" applyBorder="1"/>
    <xf numFmtId="0" fontId="1" fillId="2" borderId="0" xfId="0" applyFont="1" applyFill="1"/>
    <xf numFmtId="0" fontId="20" fillId="0" borderId="0" xfId="0" applyFont="1"/>
    <xf numFmtId="0" fontId="19" fillId="4" borderId="0" xfId="0" applyFont="1" applyFill="1"/>
    <xf numFmtId="0" fontId="0" fillId="4" borderId="0" xfId="0" applyFill="1"/>
    <xf numFmtId="0" fontId="20" fillId="4" borderId="0" xfId="0" applyFont="1" applyFill="1"/>
    <xf numFmtId="0" fontId="0" fillId="4" borderId="0" xfId="0" applyFill="1" applyAlignment="1">
      <alignment vertical="center"/>
    </xf>
    <xf numFmtId="0" fontId="18" fillId="4" borderId="0" xfId="0" applyFont="1" applyFill="1"/>
    <xf numFmtId="0" fontId="21" fillId="4" borderId="0" xfId="0" applyFont="1" applyFill="1"/>
    <xf numFmtId="3" fontId="0" fillId="4" borderId="0" xfId="0" applyNumberFormat="1" applyFill="1" applyAlignment="1">
      <alignment vertical="center"/>
    </xf>
    <xf numFmtId="164" fontId="0" fillId="4" borderId="0" xfId="2" applyNumberFormat="1" applyFont="1" applyFill="1" applyAlignment="1">
      <alignment vertical="center"/>
    </xf>
    <xf numFmtId="0" fontId="10" fillId="4" borderId="0" xfId="3" applyFont="1" applyFill="1"/>
    <xf numFmtId="0" fontId="5" fillId="5" borderId="0" xfId="0" applyFont="1" applyFill="1" applyBorder="1" applyAlignment="1">
      <alignment horizontal="left" vertical="center" wrapText="1"/>
    </xf>
    <xf numFmtId="0" fontId="0" fillId="0" borderId="2" xfId="0" applyBorder="1"/>
    <xf numFmtId="10" fontId="0" fillId="2" borderId="0" xfId="2" applyNumberFormat="1" applyFont="1" applyFill="1"/>
    <xf numFmtId="10" fontId="0" fillId="2" borderId="0" xfId="2" applyNumberFormat="1" applyFont="1" applyFill="1" applyAlignment="1">
      <alignment vertical="center"/>
    </xf>
    <xf numFmtId="0" fontId="23" fillId="6" borderId="0" xfId="0" applyFont="1" applyFill="1"/>
    <xf numFmtId="0" fontId="0" fillId="6" borderId="0" xfId="0" applyFill="1"/>
    <xf numFmtId="0" fontId="18" fillId="0" borderId="0" xfId="0" applyFont="1" applyFill="1" applyAlignment="1">
      <alignment horizontal="left"/>
    </xf>
    <xf numFmtId="164" fontId="0" fillId="2" borderId="0" xfId="0" applyNumberFormat="1" applyFill="1" applyAlignment="1">
      <alignment vertical="center"/>
    </xf>
    <xf numFmtId="2" fontId="18" fillId="0" borderId="2" xfId="6" applyNumberFormat="1" applyFont="1" applyFill="1" applyBorder="1" applyAlignment="1">
      <alignment horizontal="center" vertical="center"/>
    </xf>
    <xf numFmtId="0" fontId="19" fillId="2" borderId="0" xfId="0" applyFont="1" applyFill="1" applyAlignment="1">
      <alignment horizontal="left"/>
    </xf>
    <xf numFmtId="0" fontId="9" fillId="0" borderId="0" xfId="3" applyFont="1" applyBorder="1" applyAlignment="1">
      <alignment vertical="center"/>
    </xf>
    <xf numFmtId="0" fontId="10" fillId="0" borderId="0" xfId="3" applyFont="1" applyBorder="1" applyAlignment="1">
      <alignment vertical="center"/>
    </xf>
    <xf numFmtId="0" fontId="9" fillId="0" borderId="0" xfId="3" applyFont="1" applyBorder="1" applyAlignment="1">
      <alignment horizontal="center" vertical="center"/>
    </xf>
    <xf numFmtId="0" fontId="9" fillId="0" borderId="2" xfId="3" applyFont="1" applyBorder="1" applyAlignment="1">
      <alignment horizontal="center" vertical="center"/>
    </xf>
    <xf numFmtId="0" fontId="0" fillId="2" borderId="0" xfId="0" applyFill="1" applyAlignment="1">
      <alignment horizontal="center" vertical="center"/>
    </xf>
    <xf numFmtId="0" fontId="18" fillId="0" borderId="2" xfId="0" applyFont="1" applyBorder="1" applyAlignment="1">
      <alignment horizontal="left"/>
    </xf>
    <xf numFmtId="0" fontId="0" fillId="0" borderId="2" xfId="0" applyBorder="1" applyAlignment="1">
      <alignment horizontal="left"/>
    </xf>
    <xf numFmtId="0" fontId="21" fillId="2" borderId="0" xfId="0" applyFont="1" applyFill="1" applyAlignment="1">
      <alignment horizontal="left"/>
    </xf>
    <xf numFmtId="0" fontId="18" fillId="2" borderId="8" xfId="0" applyFont="1" applyFill="1" applyBorder="1"/>
    <xf numFmtId="0" fontId="9" fillId="0" borderId="15" xfId="3" applyFont="1" applyBorder="1" applyAlignment="1">
      <alignment horizontal="center" vertical="center"/>
    </xf>
    <xf numFmtId="0" fontId="9" fillId="0" borderId="4" xfId="3" applyFont="1" applyBorder="1" applyAlignment="1">
      <alignment horizontal="center" vertical="center"/>
    </xf>
    <xf numFmtId="0" fontId="24" fillId="2" borderId="0" xfId="0" applyFont="1" applyFill="1" applyBorder="1"/>
    <xf numFmtId="0" fontId="24" fillId="2" borderId="0" xfId="0" applyFont="1" applyFill="1" applyBorder="1" applyAlignment="1">
      <alignment horizont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25" fillId="0" borderId="0" xfId="0" applyFont="1" applyFill="1"/>
    <xf numFmtId="164" fontId="0" fillId="2" borderId="0" xfId="2" applyNumberFormat="1" applyFont="1" applyFill="1" applyAlignment="1">
      <alignment horizontal="center" vertical="center"/>
    </xf>
    <xf numFmtId="0" fontId="15" fillId="0" borderId="0" xfId="0" applyFont="1"/>
    <xf numFmtId="0" fontId="0" fillId="2" borderId="0" xfId="0" applyFill="1" applyAlignment="1">
      <alignment horizontal="left" vertical="center"/>
    </xf>
    <xf numFmtId="0" fontId="26" fillId="0" borderId="0" xfId="3" applyFont="1"/>
    <xf numFmtId="0" fontId="27" fillId="4" borderId="0" xfId="0" applyFont="1" applyFill="1"/>
    <xf numFmtId="169" fontId="0" fillId="2" borderId="2" xfId="6" applyNumberFormat="1" applyFont="1" applyFill="1" applyBorder="1"/>
    <xf numFmtId="169" fontId="0" fillId="2" borderId="2" xfId="0" applyNumberFormat="1" applyFill="1" applyBorder="1"/>
    <xf numFmtId="0" fontId="8" fillId="0" borderId="0" xfId="3" applyFont="1" applyAlignment="1">
      <alignment horizontal="center" vertical="center"/>
    </xf>
    <xf numFmtId="3" fontId="17" fillId="8" borderId="0" xfId="0" applyNumberFormat="1" applyFont="1" applyFill="1" applyBorder="1" applyAlignment="1">
      <alignment horizontal="center" vertical="center"/>
    </xf>
    <xf numFmtId="0" fontId="0" fillId="2" borderId="0" xfId="0" applyFill="1" applyBorder="1"/>
    <xf numFmtId="0" fontId="1" fillId="2" borderId="0" xfId="0" applyFont="1" applyFill="1" applyBorder="1" applyAlignment="1">
      <alignment horizontal="center"/>
    </xf>
    <xf numFmtId="166" fontId="0" fillId="2" borderId="0" xfId="0" applyNumberFormat="1" applyFill="1" applyBorder="1"/>
    <xf numFmtId="165" fontId="0" fillId="0" borderId="0" xfId="0" applyNumberFormat="1" applyBorder="1"/>
    <xf numFmtId="166" fontId="0" fillId="0" borderId="0" xfId="6" applyNumberFormat="1" applyFont="1" applyBorder="1"/>
    <xf numFmtId="165" fontId="0" fillId="2" borderId="0" xfId="0" applyNumberFormat="1" applyFill="1" applyBorder="1"/>
    <xf numFmtId="165" fontId="31" fillId="9" borderId="6" xfId="0" applyNumberFormat="1" applyFont="1" applyFill="1" applyBorder="1" applyAlignment="1">
      <alignment horizontal="center" vertical="center"/>
    </xf>
    <xf numFmtId="164" fontId="32" fillId="9" borderId="7"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5" fontId="31" fillId="2" borderId="6" xfId="0" applyNumberFormat="1" applyFont="1" applyFill="1" applyBorder="1" applyAlignment="1">
      <alignment horizontal="center" vertical="center"/>
    </xf>
    <xf numFmtId="0" fontId="16" fillId="10" borderId="10" xfId="0" applyFont="1" applyFill="1" applyBorder="1" applyAlignment="1">
      <alignment horizontal="center" vertical="center" wrapText="1"/>
    </xf>
    <xf numFmtId="0" fontId="16" fillId="10" borderId="10" xfId="0" applyFont="1" applyFill="1" applyBorder="1" applyAlignment="1">
      <alignment horizontal="center" vertical="center"/>
    </xf>
    <xf numFmtId="168" fontId="24" fillId="10" borderId="5" xfId="0" applyNumberFormat="1" applyFont="1" applyFill="1" applyBorder="1" applyAlignment="1">
      <alignment horizontal="center" vertical="center"/>
    </xf>
    <xf numFmtId="0" fontId="5" fillId="0" borderId="2" xfId="0" applyFont="1" applyBorder="1" applyAlignment="1">
      <alignment vertical="center"/>
    </xf>
    <xf numFmtId="170" fontId="6" fillId="0" borderId="2" xfId="6" applyNumberFormat="1" applyFont="1" applyBorder="1" applyAlignment="1">
      <alignment horizontal="center" vertical="center"/>
    </xf>
    <xf numFmtId="170" fontId="5" fillId="0" borderId="2" xfId="6" applyNumberFormat="1" applyFont="1" applyBorder="1" applyAlignment="1">
      <alignment horizontal="center" vertical="center"/>
    </xf>
    <xf numFmtId="171" fontId="6" fillId="0" borderId="2" xfId="6" applyNumberFormat="1" applyFont="1" applyBorder="1" applyAlignment="1">
      <alignment horizontal="center" vertical="center"/>
    </xf>
    <xf numFmtId="170" fontId="6" fillId="2" borderId="0" xfId="6" applyNumberFormat="1" applyFont="1" applyFill="1" applyBorder="1" applyAlignment="1">
      <alignment horizontal="center" vertical="center"/>
    </xf>
    <xf numFmtId="170" fontId="5" fillId="2" borderId="0" xfId="6" applyNumberFormat="1" applyFont="1" applyFill="1" applyBorder="1" applyAlignment="1">
      <alignment horizontal="center" vertical="center"/>
    </xf>
    <xf numFmtId="171" fontId="6" fillId="2" borderId="0" xfId="6" applyNumberFormat="1" applyFont="1" applyFill="1" applyBorder="1" applyAlignment="1">
      <alignment horizontal="center" vertical="center"/>
    </xf>
    <xf numFmtId="0" fontId="5" fillId="2" borderId="0" xfId="0" applyFont="1" applyFill="1" applyBorder="1" applyAlignment="1">
      <alignment vertical="center"/>
    </xf>
    <xf numFmtId="0" fontId="5" fillId="0" borderId="0" xfId="0" applyFont="1" applyBorder="1" applyAlignment="1">
      <alignment vertical="center"/>
    </xf>
    <xf numFmtId="0" fontId="5" fillId="2" borderId="8" xfId="0" applyFont="1" applyFill="1" applyBorder="1" applyAlignment="1">
      <alignment vertical="center"/>
    </xf>
    <xf numFmtId="170" fontId="6" fillId="2" borderId="20" xfId="6" applyNumberFormat="1" applyFont="1" applyFill="1" applyBorder="1" applyAlignment="1">
      <alignment horizontal="center" vertical="center"/>
    </xf>
    <xf numFmtId="164" fontId="0" fillId="2" borderId="8" xfId="2" applyNumberFormat="1" applyFont="1" applyFill="1" applyBorder="1" applyAlignment="1">
      <alignment horizontal="center" vertical="center"/>
    </xf>
    <xf numFmtId="164" fontId="0" fillId="2" borderId="20" xfId="2" applyNumberFormat="1" applyFont="1" applyFill="1" applyBorder="1" applyAlignment="1">
      <alignment horizontal="center"/>
    </xf>
    <xf numFmtId="164" fontId="0" fillId="2" borderId="9" xfId="2" applyNumberFormat="1" applyFont="1" applyFill="1" applyBorder="1" applyAlignment="1">
      <alignment horizontal="center"/>
    </xf>
    <xf numFmtId="165" fontId="0" fillId="2" borderId="0" xfId="0" applyNumberFormat="1" applyFill="1" applyAlignment="1">
      <alignment horizontal="center"/>
    </xf>
    <xf numFmtId="0" fontId="0" fillId="2" borderId="0" xfId="0" applyFill="1" applyBorder="1" applyAlignment="1">
      <alignment vertical="center"/>
    </xf>
    <xf numFmtId="0" fontId="4" fillId="2" borderId="0" xfId="0" applyFont="1" applyFill="1" applyBorder="1"/>
    <xf numFmtId="164" fontId="4" fillId="2" borderId="0" xfId="2" applyNumberFormat="1" applyFont="1" applyFill="1" applyBorder="1"/>
    <xf numFmtId="164" fontId="0" fillId="2" borderId="0" xfId="0" applyNumberFormat="1" applyFill="1" applyBorder="1" applyAlignment="1">
      <alignment vertical="center"/>
    </xf>
    <xf numFmtId="0" fontId="10" fillId="2" borderId="0" xfId="3" applyFont="1" applyFill="1"/>
    <xf numFmtId="3" fontId="10" fillId="2" borderId="0" xfId="3" applyNumberFormat="1" applyFont="1" applyFill="1"/>
    <xf numFmtId="169" fontId="10" fillId="0" borderId="0" xfId="3" applyNumberFormat="1" applyFont="1"/>
    <xf numFmtId="1" fontId="0" fillId="2" borderId="0" xfId="0" applyNumberFormat="1" applyFill="1" applyAlignment="1">
      <alignment vertical="center"/>
    </xf>
    <xf numFmtId="0" fontId="30" fillId="9" borderId="12" xfId="0" applyFont="1" applyFill="1" applyBorder="1" applyAlignment="1">
      <alignment horizontal="left" vertical="center"/>
    </xf>
    <xf numFmtId="0" fontId="32" fillId="9" borderId="11" xfId="0" applyFont="1" applyFill="1" applyBorder="1" applyAlignment="1">
      <alignment horizontal="left" vertical="center"/>
    </xf>
    <xf numFmtId="0" fontId="30" fillId="2" borderId="10" xfId="0" applyFont="1" applyFill="1" applyBorder="1" applyAlignment="1">
      <alignment horizontal="left" vertical="center"/>
    </xf>
    <xf numFmtId="0" fontId="32" fillId="2" borderId="11" xfId="0" applyFont="1" applyFill="1" applyBorder="1" applyAlignment="1">
      <alignment horizontal="left" vertical="center"/>
    </xf>
    <xf numFmtId="0" fontId="3" fillId="10" borderId="10" xfId="0" applyFont="1" applyFill="1" applyBorder="1" applyAlignment="1">
      <alignment horizontal="left" vertical="center"/>
    </xf>
    <xf numFmtId="0" fontId="29" fillId="10" borderId="11" xfId="0" applyFont="1" applyFill="1" applyBorder="1" applyAlignment="1">
      <alignment horizontal="left" vertical="center" wrapText="1"/>
    </xf>
    <xf numFmtId="164" fontId="29" fillId="10" borderId="7" xfId="0" applyNumberFormat="1" applyFont="1" applyFill="1" applyBorder="1" applyAlignment="1">
      <alignment horizontal="center" vertical="center"/>
    </xf>
    <xf numFmtId="0" fontId="17" fillId="11" borderId="2" xfId="0" applyFont="1" applyFill="1" applyBorder="1" applyAlignment="1">
      <alignment horizontal="center" vertical="center"/>
    </xf>
    <xf numFmtId="0" fontId="17" fillId="11" borderId="2" xfId="0" applyFont="1" applyFill="1" applyBorder="1" applyAlignment="1">
      <alignment horizontal="center" vertical="center" wrapText="1"/>
    </xf>
    <xf numFmtId="0" fontId="17" fillId="11" borderId="16" xfId="0" applyFont="1" applyFill="1" applyBorder="1" applyAlignment="1">
      <alignment horizontal="center" vertical="center"/>
    </xf>
    <xf numFmtId="0" fontId="17" fillId="11" borderId="17"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9" xfId="0" applyFont="1" applyFill="1" applyBorder="1" applyAlignment="1">
      <alignment horizontal="center" vertical="center"/>
    </xf>
    <xf numFmtId="0" fontId="17" fillId="11" borderId="18" xfId="0" applyFont="1" applyFill="1" applyBorder="1" applyAlignment="1">
      <alignment horizontal="center" vertical="center"/>
    </xf>
    <xf numFmtId="0" fontId="17" fillId="12" borderId="0" xfId="0" applyFont="1" applyFill="1" applyAlignment="1">
      <alignment horizontal="left" vertical="center" wrapText="1"/>
    </xf>
    <xf numFmtId="0" fontId="17" fillId="12" borderId="0" xfId="0" applyFont="1" applyFill="1" applyAlignment="1">
      <alignment horizontal="center" vertical="center"/>
    </xf>
    <xf numFmtId="3" fontId="17" fillId="12" borderId="0" xfId="0" applyNumberFormat="1" applyFont="1" applyFill="1" applyAlignment="1">
      <alignment horizontal="center" vertical="center"/>
    </xf>
    <xf numFmtId="164" fontId="17" fillId="12" borderId="0" xfId="0" applyNumberFormat="1" applyFont="1" applyFill="1" applyAlignment="1">
      <alignment horizontal="center" vertical="center" wrapText="1"/>
    </xf>
    <xf numFmtId="0" fontId="6"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2" borderId="0" xfId="0" applyFont="1" applyFill="1" applyAlignment="1">
      <alignment horizontal="center" vertical="center"/>
    </xf>
    <xf numFmtId="3" fontId="17" fillId="2" borderId="0" xfId="0" applyNumberFormat="1" applyFont="1" applyFill="1" applyAlignment="1">
      <alignment horizontal="center" vertical="center"/>
    </xf>
    <xf numFmtId="164" fontId="17" fillId="2" borderId="0" xfId="0" applyNumberFormat="1" applyFont="1" applyFill="1" applyAlignment="1">
      <alignment horizontal="center" vertical="center" wrapText="1"/>
    </xf>
    <xf numFmtId="164" fontId="29" fillId="10" borderId="7" xfId="0" quotePrefix="1" applyNumberFormat="1" applyFont="1" applyFill="1" applyBorder="1" applyAlignment="1">
      <alignment horizontal="center" vertical="center"/>
    </xf>
    <xf numFmtId="0" fontId="28" fillId="11" borderId="2" xfId="3" applyFont="1" applyFill="1" applyBorder="1" applyAlignment="1">
      <alignment horizontal="center" vertical="center"/>
    </xf>
    <xf numFmtId="0" fontId="8" fillId="2" borderId="2" xfId="3" applyFont="1" applyFill="1" applyBorder="1" applyAlignment="1">
      <alignment horizontal="left" vertical="center"/>
    </xf>
    <xf numFmtId="169" fontId="8" fillId="2" borderId="2" xfId="6" applyNumberFormat="1" applyFont="1" applyFill="1" applyBorder="1" applyAlignment="1">
      <alignment horizontal="center" vertical="center"/>
    </xf>
    <xf numFmtId="0" fontId="8" fillId="2" borderId="0" xfId="3" applyFont="1" applyFill="1" applyBorder="1" applyAlignment="1">
      <alignment horizontal="center" vertical="center"/>
    </xf>
    <xf numFmtId="0" fontId="28" fillId="2" borderId="0" xfId="3" applyFont="1" applyFill="1" applyBorder="1" applyAlignment="1">
      <alignment horizontal="center" vertical="center"/>
    </xf>
    <xf numFmtId="0" fontId="8" fillId="2" borderId="0" xfId="3" applyFont="1" applyFill="1" applyBorder="1" applyAlignment="1">
      <alignment horizontal="left" vertical="center"/>
    </xf>
    <xf numFmtId="169" fontId="8" fillId="2" borderId="0" xfId="6" applyNumberFormat="1" applyFont="1" applyFill="1" applyBorder="1" applyAlignment="1">
      <alignment horizontal="center" vertical="center"/>
    </xf>
    <xf numFmtId="0" fontId="10" fillId="2" borderId="0" xfId="3" applyFont="1" applyFill="1" applyBorder="1"/>
    <xf numFmtId="0" fontId="3" fillId="14" borderId="2" xfId="0" applyFont="1" applyFill="1" applyBorder="1" applyAlignment="1">
      <alignment horizontal="center" vertical="center" wrapText="1"/>
    </xf>
    <xf numFmtId="164" fontId="3" fillId="14" borderId="2" xfId="2" applyNumberFormat="1" applyFont="1" applyFill="1" applyBorder="1" applyAlignment="1">
      <alignment horizontal="center" vertical="center"/>
    </xf>
    <xf numFmtId="1" fontId="3" fillId="14" borderId="2" xfId="2" applyNumberFormat="1" applyFont="1" applyFill="1" applyBorder="1" applyAlignment="1">
      <alignment horizontal="center" vertical="center"/>
    </xf>
    <xf numFmtId="0" fontId="3" fillId="14" borderId="2" xfId="0" applyFont="1" applyFill="1" applyBorder="1" applyAlignment="1">
      <alignment horizontal="right" vertical="center"/>
    </xf>
    <xf numFmtId="0" fontId="36" fillId="13" borderId="0" xfId="0" applyFont="1" applyFill="1" applyAlignment="1">
      <alignment horizontal="left" vertical="center" wrapText="1"/>
    </xf>
    <xf numFmtId="0" fontId="36" fillId="2" borderId="0" xfId="0" applyFont="1" applyFill="1" applyAlignment="1">
      <alignment horizontal="left" vertical="center" wrapText="1"/>
    </xf>
    <xf numFmtId="164" fontId="36" fillId="13" borderId="0" xfId="2" applyNumberFormat="1" applyFont="1" applyFill="1" applyAlignment="1">
      <alignment horizontal="center" vertical="center"/>
    </xf>
    <xf numFmtId="164" fontId="36" fillId="2" borderId="0" xfId="2" applyNumberFormat="1" applyFont="1" applyFill="1" applyAlignment="1">
      <alignment horizontal="center" vertical="center"/>
    </xf>
    <xf numFmtId="3" fontId="16" fillId="14" borderId="26" xfId="0" applyNumberFormat="1" applyFont="1" applyFill="1" applyBorder="1" applyAlignment="1">
      <alignment horizontal="center" vertical="center" wrapText="1"/>
    </xf>
    <xf numFmtId="3" fontId="16" fillId="14" borderId="27" xfId="0" applyNumberFormat="1" applyFont="1" applyFill="1" applyBorder="1" applyAlignment="1">
      <alignment horizontal="right" vertical="center"/>
    </xf>
    <xf numFmtId="3" fontId="16" fillId="14" borderId="28" xfId="0" applyNumberFormat="1" applyFont="1" applyFill="1" applyBorder="1" applyAlignment="1">
      <alignment horizontal="right" vertical="center"/>
    </xf>
    <xf numFmtId="9" fontId="34" fillId="14" borderId="28" xfId="2" applyFont="1" applyFill="1" applyBorder="1" applyAlignment="1">
      <alignment horizontal="center" vertical="center"/>
    </xf>
    <xf numFmtId="9" fontId="34" fillId="14" borderId="29" xfId="2" applyFont="1" applyFill="1" applyBorder="1" applyAlignment="1">
      <alignment horizontal="center" vertical="center"/>
    </xf>
    <xf numFmtId="3" fontId="37" fillId="7" borderId="25" xfId="0" applyNumberFormat="1" applyFont="1" applyFill="1" applyBorder="1" applyAlignment="1">
      <alignment vertical="center" wrapText="1"/>
    </xf>
    <xf numFmtId="3" fontId="37" fillId="2" borderId="25" xfId="0" applyNumberFormat="1" applyFont="1" applyFill="1" applyBorder="1" applyAlignment="1">
      <alignment vertical="center" wrapText="1"/>
    </xf>
    <xf numFmtId="3" fontId="37" fillId="7" borderId="21" xfId="0" applyNumberFormat="1" applyFont="1" applyFill="1" applyBorder="1" applyAlignment="1">
      <alignment horizontal="right" vertical="center"/>
    </xf>
    <xf numFmtId="164" fontId="38" fillId="7" borderId="21" xfId="2" applyNumberFormat="1" applyFont="1" applyFill="1" applyBorder="1" applyAlignment="1">
      <alignment horizontal="center" vertical="center"/>
    </xf>
    <xf numFmtId="164" fontId="38" fillId="7" borderId="24" xfId="2" applyNumberFormat="1" applyFont="1" applyFill="1" applyBorder="1" applyAlignment="1">
      <alignment horizontal="center" vertical="center"/>
    </xf>
    <xf numFmtId="3" fontId="37" fillId="2" borderId="22" xfId="0" applyNumberFormat="1" applyFont="1" applyFill="1" applyBorder="1" applyAlignment="1">
      <alignment horizontal="right" vertical="center"/>
    </xf>
    <xf numFmtId="164" fontId="38" fillId="2" borderId="22" xfId="2" applyNumberFormat="1" applyFont="1" applyFill="1" applyBorder="1" applyAlignment="1">
      <alignment horizontal="center" vertical="center"/>
    </xf>
    <xf numFmtId="164" fontId="38" fillId="2" borderId="24" xfId="2" applyNumberFormat="1" applyFont="1" applyFill="1" applyBorder="1" applyAlignment="1">
      <alignment horizontal="center" vertical="center"/>
    </xf>
    <xf numFmtId="3" fontId="37" fillId="7" borderId="22" xfId="0" applyNumberFormat="1" applyFont="1" applyFill="1" applyBorder="1" applyAlignment="1">
      <alignment horizontal="right" vertical="center"/>
    </xf>
    <xf numFmtId="164" fontId="38" fillId="7" borderId="22" xfId="2" applyNumberFormat="1" applyFont="1" applyFill="1" applyBorder="1" applyAlignment="1">
      <alignment horizontal="center" vertical="center"/>
    </xf>
    <xf numFmtId="3" fontId="37" fillId="2" borderId="23" xfId="0" applyNumberFormat="1" applyFont="1" applyFill="1" applyBorder="1" applyAlignment="1">
      <alignment horizontal="right" vertical="center"/>
    </xf>
    <xf numFmtId="164" fontId="38" fillId="2" borderId="23" xfId="2" applyNumberFormat="1" applyFont="1" applyFill="1" applyBorder="1" applyAlignment="1">
      <alignment horizontal="center" vertical="center"/>
    </xf>
    <xf numFmtId="0" fontId="35" fillId="2" borderId="18" xfId="0" applyFont="1" applyFill="1" applyBorder="1" applyAlignment="1">
      <alignment horizontal="left"/>
    </xf>
    <xf numFmtId="0" fontId="35" fillId="7" borderId="24" xfId="0" applyFont="1" applyFill="1" applyBorder="1" applyAlignment="1">
      <alignment horizontal="left"/>
    </xf>
    <xf numFmtId="0" fontId="35" fillId="2" borderId="24" xfId="0" applyFont="1" applyFill="1" applyBorder="1" applyAlignment="1">
      <alignment horizontal="left"/>
    </xf>
    <xf numFmtId="0" fontId="35" fillId="7" borderId="19" xfId="0" applyFont="1" applyFill="1" applyBorder="1" applyAlignment="1">
      <alignment horizontal="left"/>
    </xf>
    <xf numFmtId="164" fontId="35" fillId="2" borderId="3" xfId="2" applyNumberFormat="1" applyFont="1" applyFill="1" applyBorder="1" applyAlignment="1">
      <alignment horizontal="center" vertical="center"/>
    </xf>
    <xf numFmtId="1" fontId="35" fillId="2" borderId="3" xfId="2" applyNumberFormat="1" applyFont="1" applyFill="1" applyBorder="1" applyAlignment="1">
      <alignment horizontal="center" vertical="center"/>
    </xf>
    <xf numFmtId="1" fontId="35" fillId="2" borderId="16" xfId="2" applyNumberFormat="1" applyFont="1" applyFill="1" applyBorder="1" applyAlignment="1">
      <alignment horizontal="center" vertical="center"/>
    </xf>
    <xf numFmtId="164" fontId="35" fillId="7" borderId="22" xfId="2" applyNumberFormat="1" applyFont="1" applyFill="1" applyBorder="1" applyAlignment="1">
      <alignment horizontal="center" vertical="center"/>
    </xf>
    <xf numFmtId="1" fontId="35" fillId="7" borderId="22" xfId="2" applyNumberFormat="1" applyFont="1" applyFill="1" applyBorder="1" applyAlignment="1">
      <alignment horizontal="center" vertical="center"/>
    </xf>
    <xf numFmtId="1" fontId="35" fillId="7" borderId="25" xfId="2" applyNumberFormat="1" applyFont="1" applyFill="1" applyBorder="1" applyAlignment="1">
      <alignment horizontal="center" vertical="center"/>
    </xf>
    <xf numFmtId="164" fontId="35" fillId="2" borderId="22" xfId="2" applyNumberFormat="1" applyFont="1" applyFill="1" applyBorder="1" applyAlignment="1">
      <alignment horizontal="center" vertical="center"/>
    </xf>
    <xf numFmtId="1" fontId="35" fillId="2" borderId="22" xfId="2" applyNumberFormat="1" applyFont="1" applyFill="1" applyBorder="1" applyAlignment="1">
      <alignment horizontal="center" vertical="center"/>
    </xf>
    <xf numFmtId="1" fontId="35" fillId="2" borderId="25" xfId="2" applyNumberFormat="1" applyFont="1" applyFill="1" applyBorder="1" applyAlignment="1">
      <alignment horizontal="center" vertical="center"/>
    </xf>
    <xf numFmtId="164" fontId="35" fillId="7" borderId="4" xfId="2" applyNumberFormat="1" applyFont="1" applyFill="1" applyBorder="1" applyAlignment="1">
      <alignment horizontal="center" vertical="center"/>
    </xf>
    <xf numFmtId="1" fontId="35" fillId="7" borderId="4" xfId="2" applyNumberFormat="1" applyFont="1" applyFill="1" applyBorder="1" applyAlignment="1">
      <alignment horizontal="center" vertical="center"/>
    </xf>
    <xf numFmtId="1" fontId="35" fillId="7" borderId="15" xfId="2" applyNumberFormat="1" applyFont="1" applyFill="1" applyBorder="1" applyAlignment="1">
      <alignment horizontal="center" vertical="center"/>
    </xf>
    <xf numFmtId="166" fontId="18" fillId="2" borderId="2" xfId="6" applyNumberFormat="1" applyFont="1" applyFill="1" applyBorder="1" applyAlignment="1">
      <alignment horizontal="center" vertical="center"/>
    </xf>
    <xf numFmtId="0" fontId="39" fillId="2" borderId="0" xfId="0" applyFont="1" applyFill="1"/>
    <xf numFmtId="0" fontId="40" fillId="2" borderId="0" xfId="0" applyFont="1" applyFill="1"/>
    <xf numFmtId="0" fontId="25" fillId="2" borderId="0" xfId="0" applyFont="1" applyFill="1"/>
    <xf numFmtId="0" fontId="23" fillId="2" borderId="0" xfId="0" applyFont="1" applyFill="1"/>
    <xf numFmtId="0" fontId="41" fillId="14" borderId="2" xfId="0" applyFont="1" applyFill="1" applyBorder="1" applyAlignment="1">
      <alignment horizontal="left" vertical="center" wrapText="1"/>
    </xf>
    <xf numFmtId="3" fontId="41" fillId="14" borderId="2" xfId="0" applyNumberFormat="1" applyFont="1" applyFill="1" applyBorder="1" applyAlignment="1">
      <alignment horizontal="center" vertical="center"/>
    </xf>
    <xf numFmtId="0" fontId="0" fillId="2" borderId="30" xfId="0" applyFill="1" applyBorder="1" applyAlignment="1">
      <alignment vertical="center"/>
    </xf>
    <xf numFmtId="164" fontId="16" fillId="14" borderId="31" xfId="2" applyNumberFormat="1" applyFont="1" applyFill="1" applyBorder="1" applyAlignment="1">
      <alignment horizontal="center" vertical="center" wrapText="1"/>
    </xf>
    <xf numFmtId="164" fontId="34" fillId="14" borderId="31" xfId="2" applyNumberFormat="1" applyFont="1" applyFill="1" applyBorder="1" applyAlignment="1">
      <alignment horizontal="center" vertical="center" wrapText="1"/>
    </xf>
    <xf numFmtId="164" fontId="34" fillId="14" borderId="32" xfId="2" applyNumberFormat="1" applyFont="1" applyFill="1" applyBorder="1" applyAlignment="1">
      <alignment horizontal="center" vertical="center" wrapText="1"/>
    </xf>
    <xf numFmtId="0" fontId="17" fillId="15" borderId="0" xfId="0" applyFont="1" applyFill="1" applyBorder="1" applyAlignment="1">
      <alignment horizontal="center" vertical="center"/>
    </xf>
    <xf numFmtId="0" fontId="17" fillId="11" borderId="16" xfId="0" applyFont="1" applyFill="1" applyBorder="1" applyAlignment="1">
      <alignment horizontal="center" vertical="center"/>
    </xf>
    <xf numFmtId="0" fontId="17" fillId="11" borderId="18" xfId="0" applyFont="1" applyFill="1" applyBorder="1" applyAlignment="1">
      <alignment horizontal="center" vertical="center"/>
    </xf>
    <xf numFmtId="3" fontId="3" fillId="14" borderId="33" xfId="0" applyNumberFormat="1" applyFont="1" applyFill="1" applyBorder="1" applyAlignment="1">
      <alignment horizontal="center" vertical="center"/>
    </xf>
    <xf numFmtId="3" fontId="3" fillId="14" borderId="34" xfId="0" applyNumberFormat="1" applyFont="1" applyFill="1" applyBorder="1" applyAlignment="1">
      <alignment horizontal="center" vertical="center"/>
    </xf>
    <xf numFmtId="3" fontId="3" fillId="14" borderId="35" xfId="0" applyNumberFormat="1" applyFont="1" applyFill="1" applyBorder="1" applyAlignment="1">
      <alignment horizontal="center" vertical="center"/>
    </xf>
    <xf numFmtId="0" fontId="17" fillId="14" borderId="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7" fillId="14" borderId="8" xfId="0" applyFont="1" applyFill="1" applyBorder="1" applyAlignment="1">
      <alignment horizontal="center" vertical="center"/>
    </xf>
    <xf numFmtId="0" fontId="17" fillId="14" borderId="9" xfId="0" applyFont="1" applyFill="1" applyBorder="1" applyAlignment="1">
      <alignment horizontal="center" vertical="center"/>
    </xf>
    <xf numFmtId="3" fontId="17" fillId="14" borderId="8" xfId="0" applyNumberFormat="1" applyFont="1" applyFill="1" applyBorder="1" applyAlignment="1">
      <alignment horizontal="center" vertical="center"/>
    </xf>
    <xf numFmtId="3" fontId="17" fillId="14" borderId="9" xfId="0" applyNumberFormat="1" applyFont="1" applyFill="1" applyBorder="1" applyAlignment="1">
      <alignment horizontal="center" vertical="center"/>
    </xf>
  </cellXfs>
  <cellStyles count="9">
    <cellStyle name="Euro" xfId="8" xr:uid="{7775BFB1-8455-454F-B783-8F916A041917}"/>
    <cellStyle name="Milliers" xfId="6" builtinId="3"/>
    <cellStyle name="Milliers 2" xfId="4" xr:uid="{00000000-0005-0000-0000-000001000000}"/>
    <cellStyle name="Normal" xfId="0" builtinId="0"/>
    <cellStyle name="Normal 2" xfId="1" xr:uid="{00000000-0005-0000-0000-000003000000}"/>
    <cellStyle name="Normal 3" xfId="3" xr:uid="{00000000-0005-0000-0000-000004000000}"/>
    <cellStyle name="Normal 4" xfId="7" xr:uid="{308AFC86-E888-481F-99BE-9542E67662FB}"/>
    <cellStyle name="Normal_base coll cnracl immatriculées en 2003" xfId="5" xr:uid="{00000000-0005-0000-0000-000005000000}"/>
    <cellStyle name="Pourcentage" xfId="2" builtinId="5"/>
  </cellStyles>
  <dxfs count="0"/>
  <tableStyles count="1" defaultTableStyle="TableStyleMedium2" defaultPivotStyle="PivotStyleLight16">
    <tableStyle name="Invisible" pivot="0" table="0" count="0" xr9:uid="{2AB596C3-276D-42FC-96B9-09CF1A62B6B9}"/>
  </tableStyles>
  <colors>
    <mruColors>
      <color rgb="FFEEF3F8"/>
      <color rgb="FF518CD3"/>
      <color rgb="FF7CA8DE"/>
      <color rgb="FF6FA0DB"/>
      <color rgb="FFA9C6E9"/>
      <color rgb="FF000000"/>
      <color rgb="FFFF3300"/>
      <color rgb="FFFF9933"/>
      <color rgb="FF99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accent1">
                    <a:lumMod val="50000"/>
                  </a:schemeClr>
                </a:solidFill>
              </a:rPr>
              <a:t>Evolution des personnels territoriaux</a:t>
            </a:r>
          </a:p>
        </c:rich>
      </c:tx>
      <c:layout>
        <c:manualLayout>
          <c:xMode val="edge"/>
          <c:yMode val="edge"/>
          <c:x val="1.3295651813275028E-2"/>
          <c:y val="2.0671834625322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5301493633837532"/>
          <c:y val="0.26802826809665747"/>
          <c:w val="0.81387746396260285"/>
          <c:h val="0.46781023541097766"/>
        </c:manualLayout>
      </c:layout>
      <c:lineChart>
        <c:grouping val="standard"/>
        <c:varyColors val="0"/>
        <c:ser>
          <c:idx val="1"/>
          <c:order val="0"/>
          <c:tx>
            <c:strRef>
              <c:f>'Evolution effectifs agents'!$A$5</c:f>
              <c:strCache>
                <c:ptCount val="1"/>
                <c:pt idx="0">
                  <c:v>Fonctionnaires</c:v>
                </c:pt>
              </c:strCache>
            </c:strRef>
          </c:tx>
          <c:spPr>
            <a:ln w="28575" cap="rnd">
              <a:solidFill>
                <a:srgbClr val="00B050"/>
              </a:solidFill>
              <a:round/>
            </a:ln>
            <a:effectLst/>
          </c:spPr>
          <c:marker>
            <c:symbol val="none"/>
          </c:marker>
          <c:cat>
            <c:numRef>
              <c:f>'Evolution effectifs agents'!$B$3:$O$3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'Evolution effectifs agents'!$B$5:$O$5</c:f>
              <c:numCache>
                <c:formatCode>#\ ##0_ ;\-#\ ##0\ </c:formatCode>
                <c:ptCount val="14"/>
                <c:pt idx="0">
                  <c:v>1398912</c:v>
                </c:pt>
                <c:pt idx="1">
                  <c:v>1421467</c:v>
                </c:pt>
                <c:pt idx="2">
                  <c:v>1447396</c:v>
                </c:pt>
                <c:pt idx="3">
                  <c:v>1470934</c:v>
                </c:pt>
                <c:pt idx="4">
                  <c:v>1493098</c:v>
                </c:pt>
                <c:pt idx="5">
                  <c:v>1495060</c:v>
                </c:pt>
                <c:pt idx="6">
                  <c:v>1499240</c:v>
                </c:pt>
                <c:pt idx="7">
                  <c:v>1499752</c:v>
                </c:pt>
                <c:pt idx="8">
                  <c:v>1493920</c:v>
                </c:pt>
                <c:pt idx="9">
                  <c:v>1491826</c:v>
                </c:pt>
                <c:pt idx="10">
                  <c:v>1497889</c:v>
                </c:pt>
                <c:pt idx="11">
                  <c:v>1511539</c:v>
                </c:pt>
                <c:pt idx="12" formatCode="_-* #\ ##0\ _F_-;\-* #\ ##0\ _F_-;_-* &quot;-&quot;??\ _F_-;_-@_-">
                  <c:v>1521397</c:v>
                </c:pt>
                <c:pt idx="13" formatCode="_-* #\ ##0\ _F_-;\-* #\ ##0\ _F_-;_-* &quot;-&quot;??\ _F_-;_-@_-">
                  <c:v>1531383</c:v>
                </c:pt>
              </c:numCache>
            </c:numRef>
          </c:val>
          <c:smooth val="0"/>
          <c:extLst>
            <c:ext xmlns:c16="http://schemas.microsoft.com/office/drawing/2014/chart" uri="{C3380CC4-5D6E-409C-BE32-E72D297353CC}">
              <c16:uniqueId val="{00000001-9859-4E47-8D39-2F7AFC88C955}"/>
            </c:ext>
          </c:extLst>
        </c:ser>
        <c:ser>
          <c:idx val="0"/>
          <c:order val="1"/>
          <c:tx>
            <c:strRef>
              <c:f>'Evolution effectifs agents'!$A$4</c:f>
              <c:strCache>
                <c:ptCount val="1"/>
                <c:pt idx="0">
                  <c:v>Salariés</c:v>
                </c:pt>
              </c:strCache>
            </c:strRef>
          </c:tx>
          <c:spPr>
            <a:ln w="28575" cap="rnd">
              <a:solidFill>
                <a:srgbClr val="FF0000"/>
              </a:solidFill>
              <a:round/>
            </a:ln>
            <a:effectLst/>
          </c:spPr>
          <c:marker>
            <c:symbol val="none"/>
          </c:marker>
          <c:cat>
            <c:numRef>
              <c:f>'Evolution effectifs agents'!$B$3:$O$3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'Evolution effectifs agents'!$B$4:$O$4</c:f>
              <c:numCache>
                <c:formatCode>#\ ##0_ ;\-#\ ##0\ </c:formatCode>
                <c:ptCount val="14"/>
                <c:pt idx="0">
                  <c:v>1085757</c:v>
                </c:pt>
                <c:pt idx="1">
                  <c:v>1112584</c:v>
                </c:pt>
                <c:pt idx="2">
                  <c:v>1109663</c:v>
                </c:pt>
                <c:pt idx="3">
                  <c:v>1138241</c:v>
                </c:pt>
                <c:pt idx="4">
                  <c:v>1164955</c:v>
                </c:pt>
                <c:pt idx="5">
                  <c:v>1147805</c:v>
                </c:pt>
                <c:pt idx="6">
                  <c:v>1140683</c:v>
                </c:pt>
                <c:pt idx="7">
                  <c:v>1138039</c:v>
                </c:pt>
                <c:pt idx="8">
                  <c:v>1117231</c:v>
                </c:pt>
                <c:pt idx="9">
                  <c:v>1120390</c:v>
                </c:pt>
                <c:pt idx="10">
                  <c:v>1076134</c:v>
                </c:pt>
                <c:pt idx="11">
                  <c:v>1150741</c:v>
                </c:pt>
                <c:pt idx="12" formatCode="_-* #\ ##0\ _F_-;\-* #\ ##0\ _F_-;_-* &quot;-&quot;??\ _F_-;_-@_-">
                  <c:v>1215088</c:v>
                </c:pt>
                <c:pt idx="13" formatCode="_-* #\ ##0\ _F_-;\-* #\ ##0\ _F_-;_-* &quot;-&quot;??\ _F_-;_-@_-">
                  <c:v>1212301</c:v>
                </c:pt>
              </c:numCache>
            </c:numRef>
          </c:val>
          <c:smooth val="0"/>
          <c:extLst>
            <c:ext xmlns:c16="http://schemas.microsoft.com/office/drawing/2014/chart" uri="{C3380CC4-5D6E-409C-BE32-E72D297353CC}">
              <c16:uniqueId val="{00000000-9859-4E47-8D39-2F7AFC88C955}"/>
            </c:ext>
          </c:extLst>
        </c:ser>
        <c:dLbls>
          <c:showLegendKey val="0"/>
          <c:showVal val="0"/>
          <c:showCatName val="0"/>
          <c:showSerName val="0"/>
          <c:showPercent val="0"/>
          <c:showBubbleSize val="0"/>
        </c:dLbls>
        <c:smooth val="0"/>
        <c:axId val="856448992"/>
        <c:axId val="856449352"/>
      </c:lineChart>
      <c:catAx>
        <c:axId val="85644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1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6449352"/>
        <c:crosses val="autoZero"/>
        <c:auto val="1"/>
        <c:lblAlgn val="ctr"/>
        <c:lblOffset val="100"/>
        <c:noMultiLvlLbl val="0"/>
      </c:catAx>
      <c:valAx>
        <c:axId val="856449352"/>
        <c:scaling>
          <c:orientation val="minMax"/>
          <c:min val="10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6448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fr-FR" sz="1600"/>
              <a:t>Répartition par âge des fonctionnaires</a:t>
            </a:r>
          </a:p>
        </c:rich>
      </c:tx>
      <c:layout>
        <c:manualLayout>
          <c:xMode val="edge"/>
          <c:yMode val="edge"/>
          <c:x val="0.2528487031864135"/>
          <c:y val="0"/>
        </c:manualLayout>
      </c:layout>
      <c:overlay val="0"/>
    </c:title>
    <c:autoTitleDeleted val="0"/>
    <c:plotArea>
      <c:layout>
        <c:manualLayout>
          <c:layoutTarget val="inner"/>
          <c:xMode val="edge"/>
          <c:yMode val="edge"/>
          <c:x val="9.6260645301580988E-2"/>
          <c:y val="0.13053823149634422"/>
          <c:w val="0.85279860856583745"/>
          <c:h val="0.71670814754692391"/>
        </c:manualLayout>
      </c:layout>
      <c:barChart>
        <c:barDir val="bar"/>
        <c:grouping val="stacked"/>
        <c:varyColors val="0"/>
        <c:ser>
          <c:idx val="0"/>
          <c:order val="0"/>
          <c:tx>
            <c:strRef>
              <c:f>'Pyramide ages fonctionnaires'!$E$3</c:f>
              <c:strCache>
                <c:ptCount val="1"/>
                <c:pt idx="0">
                  <c:v>age</c:v>
                </c:pt>
              </c:strCache>
            </c:strRef>
          </c:tx>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val>
          <c:extLst>
            <c:ext xmlns:c16="http://schemas.microsoft.com/office/drawing/2014/chart" uri="{C3380CC4-5D6E-409C-BE32-E72D297353CC}">
              <c16:uniqueId val="{00000000-A899-4A5F-8DAB-454C5A1DC8B5}"/>
            </c:ext>
          </c:extLst>
        </c:ser>
        <c:ser>
          <c:idx val="1"/>
          <c:order val="1"/>
          <c:tx>
            <c:strRef>
              <c:f>'Pyramide ages fonctionnaires'!$F$3</c:f>
              <c:strCache>
                <c:ptCount val="1"/>
                <c:pt idx="0">
                  <c:v>Homme</c:v>
                </c:pt>
              </c:strCache>
            </c:strRef>
          </c:tx>
          <c:spPr>
            <a:solidFill>
              <a:srgbClr val="4472C4">
                <a:lumMod val="75000"/>
              </a:srgbClr>
            </a:solidFill>
            <a:ln>
              <a:solidFill>
                <a:srgbClr val="4472C4">
                  <a:lumMod val="50000"/>
                </a:srgbClr>
              </a:solidFill>
            </a:ln>
          </c:spPr>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fonctionnaires'!$F$4:$F$58</c:f>
              <c:numCache>
                <c:formatCode>General</c:formatCode>
                <c:ptCount val="55"/>
                <c:pt idx="0">
                  <c:v>0</c:v>
                </c:pt>
                <c:pt idx="1">
                  <c:v>0</c:v>
                </c:pt>
                <c:pt idx="2">
                  <c:v>0</c:v>
                </c:pt>
                <c:pt idx="3">
                  <c:v>-12</c:v>
                </c:pt>
                <c:pt idx="4">
                  <c:v>-126</c:v>
                </c:pt>
                <c:pt idx="5">
                  <c:v>-372</c:v>
                </c:pt>
                <c:pt idx="6">
                  <c:v>-796</c:v>
                </c:pt>
                <c:pt idx="7">
                  <c:v>-1430</c:v>
                </c:pt>
                <c:pt idx="8">
                  <c:v>-2033</c:v>
                </c:pt>
                <c:pt idx="9">
                  <c:v>-2622</c:v>
                </c:pt>
                <c:pt idx="10">
                  <c:v>-3431</c:v>
                </c:pt>
                <c:pt idx="11">
                  <c:v>-4013</c:v>
                </c:pt>
                <c:pt idx="12">
                  <c:v>-5132</c:v>
                </c:pt>
                <c:pt idx="13">
                  <c:v>-6175</c:v>
                </c:pt>
                <c:pt idx="14">
                  <c:v>-6780</c:v>
                </c:pt>
                <c:pt idx="15">
                  <c:v>-7835</c:v>
                </c:pt>
                <c:pt idx="16">
                  <c:v>-8835</c:v>
                </c:pt>
                <c:pt idx="17">
                  <c:v>-9928</c:v>
                </c:pt>
                <c:pt idx="18">
                  <c:v>-10631</c:v>
                </c:pt>
                <c:pt idx="19">
                  <c:v>-11618</c:v>
                </c:pt>
                <c:pt idx="20">
                  <c:v>-12267</c:v>
                </c:pt>
                <c:pt idx="21">
                  <c:v>-12845</c:v>
                </c:pt>
                <c:pt idx="22">
                  <c:v>-13158</c:v>
                </c:pt>
                <c:pt idx="23">
                  <c:v>-13926</c:v>
                </c:pt>
                <c:pt idx="24">
                  <c:v>-14216</c:v>
                </c:pt>
                <c:pt idx="25">
                  <c:v>-14947</c:v>
                </c:pt>
                <c:pt idx="26">
                  <c:v>-16605</c:v>
                </c:pt>
                <c:pt idx="27">
                  <c:v>-17691</c:v>
                </c:pt>
                <c:pt idx="28">
                  <c:v>-18168</c:v>
                </c:pt>
                <c:pt idx="29">
                  <c:v>-18033</c:v>
                </c:pt>
                <c:pt idx="30">
                  <c:v>-18356</c:v>
                </c:pt>
                <c:pt idx="31">
                  <c:v>-19421</c:v>
                </c:pt>
                <c:pt idx="32">
                  <c:v>-19542</c:v>
                </c:pt>
                <c:pt idx="33">
                  <c:v>-21024</c:v>
                </c:pt>
                <c:pt idx="34">
                  <c:v>-22930</c:v>
                </c:pt>
                <c:pt idx="35">
                  <c:v>-25154</c:v>
                </c:pt>
                <c:pt idx="36">
                  <c:v>-25466</c:v>
                </c:pt>
                <c:pt idx="37">
                  <c:v>-25189</c:v>
                </c:pt>
                <c:pt idx="38">
                  <c:v>-24652</c:v>
                </c:pt>
                <c:pt idx="39">
                  <c:v>-23844</c:v>
                </c:pt>
                <c:pt idx="40">
                  <c:v>-23632</c:v>
                </c:pt>
                <c:pt idx="41">
                  <c:v>-23266</c:v>
                </c:pt>
                <c:pt idx="42">
                  <c:v>-23792</c:v>
                </c:pt>
                <c:pt idx="43">
                  <c:v>-23897</c:v>
                </c:pt>
                <c:pt idx="44">
                  <c:v>-24041</c:v>
                </c:pt>
                <c:pt idx="45">
                  <c:v>-19606</c:v>
                </c:pt>
                <c:pt idx="46">
                  <c:v>-15060</c:v>
                </c:pt>
                <c:pt idx="47">
                  <c:v>-9809</c:v>
                </c:pt>
                <c:pt idx="48">
                  <c:v>-5975</c:v>
                </c:pt>
                <c:pt idx="49">
                  <c:v>-4022</c:v>
                </c:pt>
                <c:pt idx="50">
                  <c:v>-2554</c:v>
                </c:pt>
                <c:pt idx="51">
                  <c:v>-1663</c:v>
                </c:pt>
                <c:pt idx="52">
                  <c:v>-359</c:v>
                </c:pt>
                <c:pt idx="53">
                  <c:v>-139</c:v>
                </c:pt>
                <c:pt idx="54">
                  <c:v>-47</c:v>
                </c:pt>
              </c:numCache>
            </c:numRef>
          </c:val>
          <c:extLst>
            <c:ext xmlns:c16="http://schemas.microsoft.com/office/drawing/2014/chart" uri="{C3380CC4-5D6E-409C-BE32-E72D297353CC}">
              <c16:uniqueId val="{00000001-A899-4A5F-8DAB-454C5A1DC8B5}"/>
            </c:ext>
          </c:extLst>
        </c:ser>
        <c:ser>
          <c:idx val="2"/>
          <c:order val="2"/>
          <c:tx>
            <c:strRef>
              <c:f>'Pyramide ages fonctionnaires'!$G$3</c:f>
              <c:strCache>
                <c:ptCount val="1"/>
                <c:pt idx="0">
                  <c:v>Femme</c:v>
                </c:pt>
              </c:strCache>
            </c:strRef>
          </c:tx>
          <c:spPr>
            <a:solidFill>
              <a:srgbClr val="FF0000"/>
            </a:solidFill>
            <a:ln>
              <a:solidFill>
                <a:srgbClr val="C00000"/>
              </a:solidFill>
            </a:ln>
          </c:spPr>
          <c:invertIfNegative val="0"/>
          <c:cat>
            <c:numRef>
              <c:f>'Pyramide ages fonctionnaires'!$E$4:$E$58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ages fonctionnaires'!$G$4:$G$58</c:f>
              <c:numCache>
                <c:formatCode>General</c:formatCode>
                <c:ptCount val="55"/>
                <c:pt idx="0">
                  <c:v>0</c:v>
                </c:pt>
                <c:pt idx="1">
                  <c:v>0</c:v>
                </c:pt>
                <c:pt idx="2">
                  <c:v>0</c:v>
                </c:pt>
                <c:pt idx="3">
                  <c:v>5</c:v>
                </c:pt>
                <c:pt idx="4">
                  <c:v>39</c:v>
                </c:pt>
                <c:pt idx="5">
                  <c:v>137</c:v>
                </c:pt>
                <c:pt idx="6">
                  <c:v>390</c:v>
                </c:pt>
                <c:pt idx="7">
                  <c:v>902</c:v>
                </c:pt>
                <c:pt idx="8">
                  <c:v>1660</c:v>
                </c:pt>
                <c:pt idx="9">
                  <c:v>2433</c:v>
                </c:pt>
                <c:pt idx="10">
                  <c:v>3439</c:v>
                </c:pt>
                <c:pt idx="11">
                  <c:v>4380</c:v>
                </c:pt>
                <c:pt idx="12">
                  <c:v>5760</c:v>
                </c:pt>
                <c:pt idx="13">
                  <c:v>6868</c:v>
                </c:pt>
                <c:pt idx="14">
                  <c:v>8022</c:v>
                </c:pt>
                <c:pt idx="15">
                  <c:v>9206</c:v>
                </c:pt>
                <c:pt idx="16">
                  <c:v>10867</c:v>
                </c:pt>
                <c:pt idx="17">
                  <c:v>12304</c:v>
                </c:pt>
                <c:pt idx="18">
                  <c:v>13797</c:v>
                </c:pt>
                <c:pt idx="19">
                  <c:v>15336</c:v>
                </c:pt>
                <c:pt idx="20">
                  <c:v>16642</c:v>
                </c:pt>
                <c:pt idx="21">
                  <c:v>17749</c:v>
                </c:pt>
                <c:pt idx="22">
                  <c:v>18937</c:v>
                </c:pt>
                <c:pt idx="23">
                  <c:v>19802</c:v>
                </c:pt>
                <c:pt idx="24">
                  <c:v>20460</c:v>
                </c:pt>
                <c:pt idx="25">
                  <c:v>21056</c:v>
                </c:pt>
                <c:pt idx="26">
                  <c:v>23742</c:v>
                </c:pt>
                <c:pt idx="27">
                  <c:v>24724</c:v>
                </c:pt>
                <c:pt idx="28">
                  <c:v>26135</c:v>
                </c:pt>
                <c:pt idx="29">
                  <c:v>25725</c:v>
                </c:pt>
                <c:pt idx="30">
                  <c:v>25676</c:v>
                </c:pt>
                <c:pt idx="31">
                  <c:v>26951</c:v>
                </c:pt>
                <c:pt idx="32">
                  <c:v>27108</c:v>
                </c:pt>
                <c:pt idx="33">
                  <c:v>28201</c:v>
                </c:pt>
                <c:pt idx="34">
                  <c:v>31174</c:v>
                </c:pt>
                <c:pt idx="35">
                  <c:v>33750</c:v>
                </c:pt>
                <c:pt idx="36">
                  <c:v>34658</c:v>
                </c:pt>
                <c:pt idx="37">
                  <c:v>34993</c:v>
                </c:pt>
                <c:pt idx="38">
                  <c:v>34161</c:v>
                </c:pt>
                <c:pt idx="39">
                  <c:v>33844</c:v>
                </c:pt>
                <c:pt idx="40">
                  <c:v>33306</c:v>
                </c:pt>
                <c:pt idx="41">
                  <c:v>33751</c:v>
                </c:pt>
                <c:pt idx="42">
                  <c:v>34899</c:v>
                </c:pt>
                <c:pt idx="43">
                  <c:v>34818</c:v>
                </c:pt>
                <c:pt idx="44">
                  <c:v>34885</c:v>
                </c:pt>
                <c:pt idx="45">
                  <c:v>31983</c:v>
                </c:pt>
                <c:pt idx="46">
                  <c:v>27336</c:v>
                </c:pt>
                <c:pt idx="47">
                  <c:v>17323</c:v>
                </c:pt>
                <c:pt idx="48">
                  <c:v>10011</c:v>
                </c:pt>
                <c:pt idx="49">
                  <c:v>6956</c:v>
                </c:pt>
                <c:pt idx="50">
                  <c:v>4434</c:v>
                </c:pt>
                <c:pt idx="51">
                  <c:v>2797</c:v>
                </c:pt>
                <c:pt idx="52">
                  <c:v>517</c:v>
                </c:pt>
                <c:pt idx="53">
                  <c:v>217</c:v>
                </c:pt>
                <c:pt idx="54">
                  <c:v>52</c:v>
                </c:pt>
              </c:numCache>
            </c:numRef>
          </c:val>
          <c:extLst>
            <c:ext xmlns:c16="http://schemas.microsoft.com/office/drawing/2014/chart" uri="{C3380CC4-5D6E-409C-BE32-E72D297353CC}">
              <c16:uniqueId val="{00000002-A899-4A5F-8DAB-454C5A1DC8B5}"/>
            </c:ext>
          </c:extLst>
        </c:ser>
        <c:dLbls>
          <c:showLegendKey val="0"/>
          <c:showVal val="0"/>
          <c:showCatName val="0"/>
          <c:showSerName val="0"/>
          <c:showPercent val="0"/>
          <c:showBubbleSize val="0"/>
        </c:dLbls>
        <c:gapWidth val="0"/>
        <c:overlap val="100"/>
        <c:axId val="165521280"/>
        <c:axId val="165539840"/>
      </c:barChart>
      <c:catAx>
        <c:axId val="165521280"/>
        <c:scaling>
          <c:orientation val="minMax"/>
        </c:scaling>
        <c:delete val="0"/>
        <c:axPos val="l"/>
        <c:title>
          <c:tx>
            <c:rich>
              <a:bodyPr rot="0" vert="horz"/>
              <a:lstStyle/>
              <a:p>
                <a:pPr>
                  <a:defRPr b="0"/>
                </a:pPr>
                <a:r>
                  <a:rPr lang="fr-FR" b="0">
                    <a:latin typeface="Calibri"/>
                    <a:cs typeface="Calibri"/>
                  </a:rPr>
                  <a:t>Â</a:t>
                </a:r>
                <a:r>
                  <a:rPr lang="fr-FR" b="0"/>
                  <a:t>ges</a:t>
                </a:r>
              </a:p>
            </c:rich>
          </c:tx>
          <c:layout>
            <c:manualLayout>
              <c:xMode val="edge"/>
              <c:yMode val="edge"/>
              <c:x val="5.3279354789149601E-2"/>
              <c:y val="7.2614348518373825E-2"/>
            </c:manualLayout>
          </c:layout>
          <c:overlay val="0"/>
        </c:title>
        <c:numFmt formatCode="General" sourceLinked="1"/>
        <c:majorTickMark val="none"/>
        <c:minorTickMark val="none"/>
        <c:tickLblPos val="low"/>
        <c:txPr>
          <a:bodyPr/>
          <a:lstStyle/>
          <a:p>
            <a:pPr>
              <a:defRPr sz="900" b="0"/>
            </a:pPr>
            <a:endParaRPr lang="fr-FR"/>
          </a:p>
        </c:txPr>
        <c:crossAx val="165539840"/>
        <c:crossesAt val="0"/>
        <c:auto val="0"/>
        <c:lblAlgn val="ctr"/>
        <c:lblOffset val="21"/>
        <c:tickLblSkip val="3"/>
        <c:noMultiLvlLbl val="0"/>
      </c:catAx>
      <c:valAx>
        <c:axId val="165539840"/>
        <c:scaling>
          <c:orientation val="minMax"/>
          <c:max val="35000"/>
          <c:min val="-25000"/>
        </c:scaling>
        <c:delete val="0"/>
        <c:axPos val="b"/>
        <c:title>
          <c:tx>
            <c:rich>
              <a:bodyPr/>
              <a:lstStyle/>
              <a:p>
                <a:pPr>
                  <a:defRPr b="0"/>
                </a:pPr>
                <a:r>
                  <a:rPr lang="fr-FR" b="0"/>
                  <a:t>Effectif</a:t>
                </a:r>
              </a:p>
            </c:rich>
          </c:tx>
          <c:layout>
            <c:manualLayout>
              <c:xMode val="edge"/>
              <c:yMode val="edge"/>
              <c:x val="0.45939392459754541"/>
              <c:y val="0.91299530341913959"/>
            </c:manualLayout>
          </c:layout>
          <c:overlay val="0"/>
        </c:title>
        <c:numFmt formatCode="#,##0;#,##0" sourceLinked="0"/>
        <c:majorTickMark val="out"/>
        <c:minorTickMark val="none"/>
        <c:tickLblPos val="low"/>
        <c:txPr>
          <a:bodyPr rot="0"/>
          <a:lstStyle/>
          <a:p>
            <a:pPr>
              <a:defRPr b="0"/>
            </a:pPr>
            <a:endParaRPr lang="fr-FR"/>
          </a:p>
        </c:txPr>
        <c:crossAx val="165521280"/>
        <c:crossesAt val="1"/>
        <c:crossBetween val="between"/>
        <c:majorUnit val="5000"/>
      </c:valAx>
    </c:plotArea>
    <c:plotVisOnly val="1"/>
    <c:dispBlanksAs val="gap"/>
    <c:showDLblsOverMax val="0"/>
  </c:chart>
  <c:spPr>
    <a:ln>
      <a:noFill/>
    </a:ln>
  </c:spPr>
  <c:txPr>
    <a:bodyPr/>
    <a:lstStyle/>
    <a:p>
      <a:pPr>
        <a:defRPr b="1"/>
      </a:pPr>
      <a:endParaRPr lang="fr-FR"/>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fr-FR" sz="1600"/>
              <a:t>Répartition par âge des salariés</a:t>
            </a:r>
          </a:p>
        </c:rich>
      </c:tx>
      <c:layout>
        <c:manualLayout>
          <c:xMode val="edge"/>
          <c:yMode val="edge"/>
          <c:x val="0.2528487031864135"/>
          <c:y val="0"/>
        </c:manualLayout>
      </c:layout>
      <c:overlay val="0"/>
    </c:title>
    <c:autoTitleDeleted val="0"/>
    <c:plotArea>
      <c:layout>
        <c:manualLayout>
          <c:layoutTarget val="inner"/>
          <c:xMode val="edge"/>
          <c:yMode val="edge"/>
          <c:x val="9.6260645301580988E-2"/>
          <c:y val="0.13053823149634422"/>
          <c:w val="0.85279860856583745"/>
          <c:h val="0.71670814754692391"/>
        </c:manualLayout>
      </c:layout>
      <c:barChart>
        <c:barDir val="bar"/>
        <c:grouping val="stacked"/>
        <c:varyColors val="0"/>
        <c:ser>
          <c:idx val="0"/>
          <c:order val="0"/>
          <c:tx>
            <c:strRef>
              <c:f>'Pyramide âges salariés'!$E$3</c:f>
              <c:strCache>
                <c:ptCount val="1"/>
                <c:pt idx="0">
                  <c:v>age</c:v>
                </c:pt>
              </c:strCache>
            </c:strRef>
          </c:tx>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val>
          <c:extLst>
            <c:ext xmlns:c16="http://schemas.microsoft.com/office/drawing/2014/chart" uri="{C3380CC4-5D6E-409C-BE32-E72D297353CC}">
              <c16:uniqueId val="{00000000-C35A-4028-A73F-A6964293C1A6}"/>
            </c:ext>
          </c:extLst>
        </c:ser>
        <c:ser>
          <c:idx val="1"/>
          <c:order val="1"/>
          <c:tx>
            <c:strRef>
              <c:f>'Pyramide âges salariés'!$F$3</c:f>
              <c:strCache>
                <c:ptCount val="1"/>
                <c:pt idx="0">
                  <c:v>Homme</c:v>
                </c:pt>
              </c:strCache>
            </c:strRef>
          </c:tx>
          <c:spPr>
            <a:solidFill>
              <a:srgbClr val="4472C4">
                <a:lumMod val="75000"/>
              </a:srgbClr>
            </a:solidFill>
            <a:ln>
              <a:solidFill>
                <a:srgbClr val="4472C4">
                  <a:lumMod val="50000"/>
                </a:srgbClr>
              </a:solidFill>
            </a:ln>
          </c:spPr>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salariés'!$F$4:$F$58</c:f>
              <c:numCache>
                <c:formatCode>General</c:formatCode>
                <c:ptCount val="55"/>
                <c:pt idx="0">
                  <c:v>-333</c:v>
                </c:pt>
                <c:pt idx="1">
                  <c:v>-3604</c:v>
                </c:pt>
                <c:pt idx="2">
                  <c:v>-9392</c:v>
                </c:pt>
                <c:pt idx="3">
                  <c:v>-17695</c:v>
                </c:pt>
                <c:pt idx="4">
                  <c:v>-20952</c:v>
                </c:pt>
                <c:pt idx="5">
                  <c:v>-19560</c:v>
                </c:pt>
                <c:pt idx="6">
                  <c:v>-17487</c:v>
                </c:pt>
                <c:pt idx="7">
                  <c:v>-15385</c:v>
                </c:pt>
                <c:pt idx="8">
                  <c:v>-13650</c:v>
                </c:pt>
                <c:pt idx="9">
                  <c:v>-11816</c:v>
                </c:pt>
                <c:pt idx="10">
                  <c:v>-10522</c:v>
                </c:pt>
                <c:pt idx="11">
                  <c:v>-9611</c:v>
                </c:pt>
                <c:pt idx="12">
                  <c:v>-9004</c:v>
                </c:pt>
                <c:pt idx="13">
                  <c:v>-8653</c:v>
                </c:pt>
                <c:pt idx="14">
                  <c:v>-7960</c:v>
                </c:pt>
                <c:pt idx="15">
                  <c:v>-7691</c:v>
                </c:pt>
                <c:pt idx="16">
                  <c:v>-7461</c:v>
                </c:pt>
                <c:pt idx="17">
                  <c:v>-7369</c:v>
                </c:pt>
                <c:pt idx="18">
                  <c:v>-7038</c:v>
                </c:pt>
                <c:pt idx="19">
                  <c:v>-6834</c:v>
                </c:pt>
                <c:pt idx="20">
                  <c:v>-6776</c:v>
                </c:pt>
                <c:pt idx="21">
                  <c:v>-6647</c:v>
                </c:pt>
                <c:pt idx="22">
                  <c:v>-6382</c:v>
                </c:pt>
                <c:pt idx="23">
                  <c:v>-6170</c:v>
                </c:pt>
                <c:pt idx="24">
                  <c:v>-6077</c:v>
                </c:pt>
                <c:pt idx="25">
                  <c:v>-5926</c:v>
                </c:pt>
                <c:pt idx="26">
                  <c:v>-6088</c:v>
                </c:pt>
                <c:pt idx="27">
                  <c:v>-6169</c:v>
                </c:pt>
                <c:pt idx="28">
                  <c:v>-6013</c:v>
                </c:pt>
                <c:pt idx="29">
                  <c:v>-5843</c:v>
                </c:pt>
                <c:pt idx="30">
                  <c:v>-5586</c:v>
                </c:pt>
                <c:pt idx="31">
                  <c:v>-5848</c:v>
                </c:pt>
                <c:pt idx="32">
                  <c:v>-5633</c:v>
                </c:pt>
                <c:pt idx="33">
                  <c:v>-5837</c:v>
                </c:pt>
                <c:pt idx="34">
                  <c:v>-6039</c:v>
                </c:pt>
                <c:pt idx="35">
                  <c:v>-6233</c:v>
                </c:pt>
                <c:pt idx="36">
                  <c:v>-6297</c:v>
                </c:pt>
                <c:pt idx="37">
                  <c:v>-6207</c:v>
                </c:pt>
                <c:pt idx="38">
                  <c:v>-6020</c:v>
                </c:pt>
                <c:pt idx="39">
                  <c:v>-5940</c:v>
                </c:pt>
                <c:pt idx="40">
                  <c:v>-5489</c:v>
                </c:pt>
                <c:pt idx="41">
                  <c:v>-5442</c:v>
                </c:pt>
                <c:pt idx="42">
                  <c:v>-5564</c:v>
                </c:pt>
                <c:pt idx="43">
                  <c:v>-5401</c:v>
                </c:pt>
                <c:pt idx="44">
                  <c:v>-5322</c:v>
                </c:pt>
                <c:pt idx="45">
                  <c:v>-5257</c:v>
                </c:pt>
                <c:pt idx="46">
                  <c:v>-4646</c:v>
                </c:pt>
                <c:pt idx="47">
                  <c:v>-4298</c:v>
                </c:pt>
                <c:pt idx="48">
                  <c:v>-3295</c:v>
                </c:pt>
                <c:pt idx="49">
                  <c:v>-2927</c:v>
                </c:pt>
                <c:pt idx="50">
                  <c:v>-2429</c:v>
                </c:pt>
                <c:pt idx="51">
                  <c:v>-2019</c:v>
                </c:pt>
                <c:pt idx="52">
                  <c:v>-1672</c:v>
                </c:pt>
                <c:pt idx="53">
                  <c:v>-1125</c:v>
                </c:pt>
                <c:pt idx="54">
                  <c:v>-976</c:v>
                </c:pt>
              </c:numCache>
            </c:numRef>
          </c:val>
          <c:extLst>
            <c:ext xmlns:c16="http://schemas.microsoft.com/office/drawing/2014/chart" uri="{C3380CC4-5D6E-409C-BE32-E72D297353CC}">
              <c16:uniqueId val="{00000001-C35A-4028-A73F-A6964293C1A6}"/>
            </c:ext>
          </c:extLst>
        </c:ser>
        <c:ser>
          <c:idx val="2"/>
          <c:order val="2"/>
          <c:tx>
            <c:strRef>
              <c:f>'Pyramide âges salariés'!$G$3</c:f>
              <c:strCache>
                <c:ptCount val="1"/>
                <c:pt idx="0">
                  <c:v>Femme</c:v>
                </c:pt>
              </c:strCache>
            </c:strRef>
          </c:tx>
          <c:spPr>
            <a:solidFill>
              <a:srgbClr val="FF0000"/>
            </a:solidFill>
            <a:ln>
              <a:solidFill>
                <a:srgbClr val="C00000"/>
              </a:solidFill>
            </a:ln>
          </c:spPr>
          <c:invertIfNegative val="0"/>
          <c:cat>
            <c:numRef>
              <c:f>'Pyramide âges salariés'!$E$4:$E$58</c:f>
              <c:numCache>
                <c:formatCode>General</c:formatCode>
                <c:ptCount val="5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numCache>
            </c:numRef>
          </c:cat>
          <c:val>
            <c:numRef>
              <c:f>'Pyramide âges salariés'!$G$4:$G$58</c:f>
              <c:numCache>
                <c:formatCode>General</c:formatCode>
                <c:ptCount val="55"/>
                <c:pt idx="0">
                  <c:v>137</c:v>
                </c:pt>
                <c:pt idx="1">
                  <c:v>3494</c:v>
                </c:pt>
                <c:pt idx="2">
                  <c:v>11354</c:v>
                </c:pt>
                <c:pt idx="3">
                  <c:v>22050</c:v>
                </c:pt>
                <c:pt idx="4">
                  <c:v>28896</c:v>
                </c:pt>
                <c:pt idx="5">
                  <c:v>29316</c:v>
                </c:pt>
                <c:pt idx="6">
                  <c:v>27878</c:v>
                </c:pt>
                <c:pt idx="7">
                  <c:v>25895</c:v>
                </c:pt>
                <c:pt idx="8">
                  <c:v>24119</c:v>
                </c:pt>
                <c:pt idx="9">
                  <c:v>21329</c:v>
                </c:pt>
                <c:pt idx="10">
                  <c:v>19472</c:v>
                </c:pt>
                <c:pt idx="11">
                  <c:v>18111</c:v>
                </c:pt>
                <c:pt idx="12">
                  <c:v>17001</c:v>
                </c:pt>
                <c:pt idx="13">
                  <c:v>16326</c:v>
                </c:pt>
                <c:pt idx="14">
                  <c:v>15412</c:v>
                </c:pt>
                <c:pt idx="15">
                  <c:v>15022</c:v>
                </c:pt>
                <c:pt idx="16">
                  <c:v>15192</c:v>
                </c:pt>
                <c:pt idx="17">
                  <c:v>15432</c:v>
                </c:pt>
                <c:pt idx="18">
                  <c:v>15801</c:v>
                </c:pt>
                <c:pt idx="19">
                  <c:v>15770</c:v>
                </c:pt>
                <c:pt idx="20">
                  <c:v>15886</c:v>
                </c:pt>
                <c:pt idx="21">
                  <c:v>15822</c:v>
                </c:pt>
                <c:pt idx="22">
                  <c:v>16197</c:v>
                </c:pt>
                <c:pt idx="23">
                  <c:v>16169</c:v>
                </c:pt>
                <c:pt idx="24">
                  <c:v>16176</c:v>
                </c:pt>
                <c:pt idx="25">
                  <c:v>15637</c:v>
                </c:pt>
                <c:pt idx="26">
                  <c:v>16641</c:v>
                </c:pt>
                <c:pt idx="27">
                  <c:v>16110</c:v>
                </c:pt>
                <c:pt idx="28">
                  <c:v>16302</c:v>
                </c:pt>
                <c:pt idx="29">
                  <c:v>15558</c:v>
                </c:pt>
                <c:pt idx="30">
                  <c:v>14928</c:v>
                </c:pt>
                <c:pt idx="31">
                  <c:v>14943</c:v>
                </c:pt>
                <c:pt idx="32">
                  <c:v>14625</c:v>
                </c:pt>
                <c:pt idx="33">
                  <c:v>14933</c:v>
                </c:pt>
                <c:pt idx="34">
                  <c:v>15602</c:v>
                </c:pt>
                <c:pt idx="35">
                  <c:v>16198</c:v>
                </c:pt>
                <c:pt idx="36">
                  <c:v>16044</c:v>
                </c:pt>
                <c:pt idx="37">
                  <c:v>15943</c:v>
                </c:pt>
                <c:pt idx="38">
                  <c:v>15637</c:v>
                </c:pt>
                <c:pt idx="39">
                  <c:v>15316</c:v>
                </c:pt>
                <c:pt idx="40">
                  <c:v>15038</c:v>
                </c:pt>
                <c:pt idx="41">
                  <c:v>14760</c:v>
                </c:pt>
                <c:pt idx="42">
                  <c:v>14784</c:v>
                </c:pt>
                <c:pt idx="43">
                  <c:v>14579</c:v>
                </c:pt>
                <c:pt idx="44">
                  <c:v>14407</c:v>
                </c:pt>
                <c:pt idx="45">
                  <c:v>13471</c:v>
                </c:pt>
                <c:pt idx="46">
                  <c:v>12795</c:v>
                </c:pt>
                <c:pt idx="47">
                  <c:v>11806</c:v>
                </c:pt>
                <c:pt idx="48">
                  <c:v>7844</c:v>
                </c:pt>
                <c:pt idx="49">
                  <c:v>6375</c:v>
                </c:pt>
                <c:pt idx="50">
                  <c:v>5274</c:v>
                </c:pt>
                <c:pt idx="51">
                  <c:v>4029</c:v>
                </c:pt>
                <c:pt idx="52">
                  <c:v>3181</c:v>
                </c:pt>
                <c:pt idx="53">
                  <c:v>1846</c:v>
                </c:pt>
                <c:pt idx="54">
                  <c:v>1378</c:v>
                </c:pt>
              </c:numCache>
            </c:numRef>
          </c:val>
          <c:extLst>
            <c:ext xmlns:c16="http://schemas.microsoft.com/office/drawing/2014/chart" uri="{C3380CC4-5D6E-409C-BE32-E72D297353CC}">
              <c16:uniqueId val="{00000002-C35A-4028-A73F-A6964293C1A6}"/>
            </c:ext>
          </c:extLst>
        </c:ser>
        <c:dLbls>
          <c:showLegendKey val="0"/>
          <c:showVal val="0"/>
          <c:showCatName val="0"/>
          <c:showSerName val="0"/>
          <c:showPercent val="0"/>
          <c:showBubbleSize val="0"/>
        </c:dLbls>
        <c:gapWidth val="0"/>
        <c:overlap val="100"/>
        <c:axId val="165521280"/>
        <c:axId val="165539840"/>
      </c:barChart>
      <c:catAx>
        <c:axId val="165521280"/>
        <c:scaling>
          <c:orientation val="minMax"/>
        </c:scaling>
        <c:delete val="0"/>
        <c:axPos val="l"/>
        <c:title>
          <c:tx>
            <c:rich>
              <a:bodyPr rot="0" vert="horz"/>
              <a:lstStyle/>
              <a:p>
                <a:pPr>
                  <a:defRPr b="0"/>
                </a:pPr>
                <a:r>
                  <a:rPr lang="fr-FR" b="0">
                    <a:latin typeface="Calibri"/>
                    <a:cs typeface="Calibri"/>
                  </a:rPr>
                  <a:t>Â</a:t>
                </a:r>
                <a:r>
                  <a:rPr lang="fr-FR" b="0"/>
                  <a:t>ges</a:t>
                </a:r>
              </a:p>
            </c:rich>
          </c:tx>
          <c:layout>
            <c:manualLayout>
              <c:xMode val="edge"/>
              <c:yMode val="edge"/>
              <c:x val="5.3279354789149601E-2"/>
              <c:y val="7.2614348518373825E-2"/>
            </c:manualLayout>
          </c:layout>
          <c:overlay val="0"/>
        </c:title>
        <c:numFmt formatCode="General" sourceLinked="1"/>
        <c:majorTickMark val="none"/>
        <c:minorTickMark val="none"/>
        <c:tickLblPos val="low"/>
        <c:txPr>
          <a:bodyPr/>
          <a:lstStyle/>
          <a:p>
            <a:pPr>
              <a:defRPr sz="900" b="0"/>
            </a:pPr>
            <a:endParaRPr lang="fr-FR"/>
          </a:p>
        </c:txPr>
        <c:crossAx val="165539840"/>
        <c:crossesAt val="0"/>
        <c:auto val="0"/>
        <c:lblAlgn val="ctr"/>
        <c:lblOffset val="21"/>
        <c:tickLblSkip val="3"/>
        <c:noMultiLvlLbl val="0"/>
      </c:catAx>
      <c:valAx>
        <c:axId val="165539840"/>
        <c:scaling>
          <c:orientation val="minMax"/>
          <c:max val="35000"/>
          <c:min val="-25000"/>
        </c:scaling>
        <c:delete val="0"/>
        <c:axPos val="b"/>
        <c:title>
          <c:tx>
            <c:rich>
              <a:bodyPr/>
              <a:lstStyle/>
              <a:p>
                <a:pPr>
                  <a:defRPr b="0"/>
                </a:pPr>
                <a:r>
                  <a:rPr lang="fr-FR" b="0"/>
                  <a:t>Effectif</a:t>
                </a:r>
              </a:p>
            </c:rich>
          </c:tx>
          <c:layout>
            <c:manualLayout>
              <c:xMode val="edge"/>
              <c:yMode val="edge"/>
              <c:x val="0.45939392459754541"/>
              <c:y val="0.91299530341913959"/>
            </c:manualLayout>
          </c:layout>
          <c:overlay val="0"/>
        </c:title>
        <c:numFmt formatCode="#,##0;#,##0" sourceLinked="0"/>
        <c:majorTickMark val="out"/>
        <c:minorTickMark val="none"/>
        <c:tickLblPos val="low"/>
        <c:txPr>
          <a:bodyPr rot="0"/>
          <a:lstStyle/>
          <a:p>
            <a:pPr>
              <a:defRPr b="0"/>
            </a:pPr>
            <a:endParaRPr lang="fr-FR"/>
          </a:p>
        </c:txPr>
        <c:crossAx val="165521280"/>
        <c:crossesAt val="1"/>
        <c:crossBetween val="between"/>
        <c:majorUnit val="5000"/>
      </c:valAx>
    </c:plotArea>
    <c:plotVisOnly val="1"/>
    <c:dispBlanksAs val="gap"/>
    <c:showDLblsOverMax val="0"/>
  </c:chart>
  <c:spPr>
    <a:ln>
      <a:noFill/>
    </a:ln>
  </c:spPr>
  <c:txPr>
    <a:bodyPr/>
    <a:lstStyle/>
    <a:p>
      <a:pPr>
        <a:defRPr b="1"/>
      </a:pPr>
      <a:endParaRPr lang="fr-FR"/>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'Evol Effectif employeurs'!$C$6</c:f>
              <c:strCache>
                <c:ptCount val="1"/>
                <c:pt idx="0">
                  <c:v>Employeurs CNRACL</c:v>
                </c:pt>
              </c:strCache>
            </c:strRef>
          </c:tx>
          <c:spPr>
            <a:ln w="53975" cap="rnd">
              <a:solidFill>
                <a:srgbClr val="00B050"/>
              </a:solidFill>
              <a:round/>
            </a:ln>
            <a:effectLst/>
          </c:spPr>
          <c:marker>
            <c:symbol val="none"/>
          </c:marker>
          <c:cat>
            <c:numRef>
              <c:f>'Evol Effectif employeurs'!$E$5:$W$5</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'Evol Effectif employeurs'!$E$6:$W$6</c:f>
              <c:numCache>
                <c:formatCode>General</c:formatCode>
                <c:ptCount val="19"/>
                <c:pt idx="0">
                  <c:v>43701</c:v>
                </c:pt>
                <c:pt idx="1">
                  <c:v>44190</c:v>
                </c:pt>
                <c:pt idx="2">
                  <c:v>44489</c:v>
                </c:pt>
                <c:pt idx="3">
                  <c:v>44670</c:v>
                </c:pt>
                <c:pt idx="4">
                  <c:v>44624</c:v>
                </c:pt>
                <c:pt idx="5">
                  <c:v>44587</c:v>
                </c:pt>
                <c:pt idx="6">
                  <c:v>44205</c:v>
                </c:pt>
                <c:pt idx="7">
                  <c:v>44479</c:v>
                </c:pt>
                <c:pt idx="8">
                  <c:v>44306</c:v>
                </c:pt>
                <c:pt idx="9">
                  <c:v>43941</c:v>
                </c:pt>
                <c:pt idx="10">
                  <c:v>43959</c:v>
                </c:pt>
                <c:pt idx="11">
                  <c:v>42207</c:v>
                </c:pt>
                <c:pt idx="12">
                  <c:v>41635</c:v>
                </c:pt>
                <c:pt idx="13">
                  <c:v>41038</c:v>
                </c:pt>
                <c:pt idx="14">
                  <c:v>40490</c:v>
                </c:pt>
                <c:pt idx="15">
                  <c:v>40183</c:v>
                </c:pt>
                <c:pt idx="16">
                  <c:v>39924</c:v>
                </c:pt>
                <c:pt idx="17">
                  <c:v>39680</c:v>
                </c:pt>
                <c:pt idx="18">
                  <c:v>39512</c:v>
                </c:pt>
              </c:numCache>
            </c:numRef>
          </c:val>
          <c:smooth val="0"/>
          <c:extLst>
            <c:ext xmlns:c16="http://schemas.microsoft.com/office/drawing/2014/chart" uri="{C3380CC4-5D6E-409C-BE32-E72D297353CC}">
              <c16:uniqueId val="{00000000-70F7-47DB-A272-B80F8EBC231E}"/>
            </c:ext>
          </c:extLst>
        </c:ser>
        <c:ser>
          <c:idx val="1"/>
          <c:order val="1"/>
          <c:tx>
            <c:strRef>
              <c:f>'Evol Effectif employeurs'!$C$7</c:f>
              <c:strCache>
                <c:ptCount val="1"/>
                <c:pt idx="0">
                  <c:v>Employeurs Ircantec</c:v>
                </c:pt>
              </c:strCache>
            </c:strRef>
          </c:tx>
          <c:spPr>
            <a:ln w="53975" cap="rnd">
              <a:solidFill>
                <a:srgbClr val="FF0000"/>
              </a:solidFill>
              <a:round/>
            </a:ln>
            <a:effectLst/>
          </c:spPr>
          <c:marker>
            <c:symbol val="none"/>
          </c:marker>
          <c:cat>
            <c:numRef>
              <c:f>'Evol Effectif employeurs'!$E$5:$W$5</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'Evol Effectif employeurs'!$E$7:$W$7</c:f>
              <c:numCache>
                <c:formatCode>General</c:formatCode>
                <c:ptCount val="19"/>
                <c:pt idx="0">
                  <c:v>49364</c:v>
                </c:pt>
                <c:pt idx="1">
                  <c:v>49362</c:v>
                </c:pt>
                <c:pt idx="2">
                  <c:v>49314</c:v>
                </c:pt>
                <c:pt idx="3">
                  <c:v>49206</c:v>
                </c:pt>
                <c:pt idx="4">
                  <c:v>49081</c:v>
                </c:pt>
                <c:pt idx="5">
                  <c:v>48971</c:v>
                </c:pt>
                <c:pt idx="6">
                  <c:v>48746</c:v>
                </c:pt>
                <c:pt idx="7">
                  <c:v>48420</c:v>
                </c:pt>
                <c:pt idx="8">
                  <c:v>48159</c:v>
                </c:pt>
                <c:pt idx="9">
                  <c:v>47615</c:v>
                </c:pt>
                <c:pt idx="10">
                  <c:v>47123</c:v>
                </c:pt>
                <c:pt idx="11">
                  <c:v>46299</c:v>
                </c:pt>
                <c:pt idx="12">
                  <c:v>44512</c:v>
                </c:pt>
                <c:pt idx="13">
                  <c:v>43839</c:v>
                </c:pt>
                <c:pt idx="14">
                  <c:v>42898</c:v>
                </c:pt>
                <c:pt idx="15">
                  <c:v>42287</c:v>
                </c:pt>
                <c:pt idx="16">
                  <c:v>41016</c:v>
                </c:pt>
                <c:pt idx="17">
                  <c:v>42231</c:v>
                </c:pt>
                <c:pt idx="18">
                  <c:v>42074</c:v>
                </c:pt>
              </c:numCache>
            </c:numRef>
          </c:val>
          <c:smooth val="0"/>
          <c:extLst>
            <c:ext xmlns:c16="http://schemas.microsoft.com/office/drawing/2014/chart" uri="{C3380CC4-5D6E-409C-BE32-E72D297353CC}">
              <c16:uniqueId val="{00000001-70F7-47DB-A272-B80F8EBC231E}"/>
            </c:ext>
          </c:extLst>
        </c:ser>
        <c:dLbls>
          <c:showLegendKey val="0"/>
          <c:showVal val="0"/>
          <c:showCatName val="0"/>
          <c:showSerName val="0"/>
          <c:showPercent val="0"/>
          <c:showBubbleSize val="0"/>
        </c:dLbls>
        <c:smooth val="0"/>
        <c:axId val="964216680"/>
        <c:axId val="964213400"/>
      </c:lineChart>
      <c:catAx>
        <c:axId val="96421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4213400"/>
        <c:crosses val="autoZero"/>
        <c:auto val="1"/>
        <c:lblAlgn val="ctr"/>
        <c:lblOffset val="100"/>
        <c:noMultiLvlLbl val="0"/>
      </c:catAx>
      <c:valAx>
        <c:axId val="964213400"/>
        <c:scaling>
          <c:orientation val="minMax"/>
          <c:max val="50000"/>
          <c:min val="3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4216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1</xdr:row>
      <xdr:rowOff>28575</xdr:rowOff>
    </xdr:from>
    <xdr:ext cx="7458075" cy="4733926"/>
    <xdr:sp macro="" textlink="">
      <xdr:nvSpPr>
        <xdr:cNvPr id="5" name="ZoneTexte 4">
          <a:extLst>
            <a:ext uri="{FF2B5EF4-FFF2-40B4-BE49-F238E27FC236}">
              <a16:creationId xmlns:a16="http://schemas.microsoft.com/office/drawing/2014/main" id="{738D0621-3D57-4C17-939A-C81C11B9C5F4}"/>
            </a:ext>
          </a:extLst>
        </xdr:cNvPr>
        <xdr:cNvSpPr txBox="1"/>
      </xdr:nvSpPr>
      <xdr:spPr>
        <a:xfrm>
          <a:off x="209550" y="219075"/>
          <a:ext cx="7458075" cy="4733926"/>
        </a:xfrm>
        <a:prstGeom prst="rect">
          <a:avLst/>
        </a:prstGeom>
        <a:noFill/>
        <a:ln>
          <a:solidFill>
            <a:schemeClr val="tx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b="1" u="sng">
              <a:solidFill>
                <a:schemeClr val="tx1"/>
              </a:solidFill>
              <a:effectLst/>
              <a:latin typeface="+mn-lt"/>
              <a:ea typeface="+mn-ea"/>
              <a:cs typeface="+mn-cs"/>
            </a:rPr>
            <a:t>Champ de l'étude :</a:t>
          </a:r>
        </a:p>
        <a:p>
          <a:endParaRPr lang="fr-FR" sz="1100">
            <a:solidFill>
              <a:schemeClr val="tx1"/>
            </a:solidFill>
            <a:effectLst/>
            <a:latin typeface="+mn-lt"/>
            <a:ea typeface="+mn-ea"/>
            <a:cs typeface="+mn-cs"/>
          </a:endParaRPr>
        </a:p>
        <a:p>
          <a:r>
            <a:rPr lang="fr-FR" sz="1100" b="1">
              <a:solidFill>
                <a:schemeClr val="tx1"/>
              </a:solidFill>
              <a:effectLst/>
              <a:latin typeface="+mn-lt"/>
              <a:ea typeface="+mn-ea"/>
              <a:cs typeface="+mn-cs"/>
            </a:rPr>
            <a:t>Pour les fonctionnaires relevant des employeurs territoriaux</a:t>
          </a:r>
          <a:r>
            <a:rPr lang="fr-FR" sz="1100">
              <a:solidFill>
                <a:schemeClr val="tx1"/>
              </a:solidFill>
              <a:effectLst/>
              <a:latin typeface="+mn-lt"/>
              <a:ea typeface="+mn-ea"/>
              <a:cs typeface="+mn-cs"/>
            </a:rPr>
            <a:t> : ensemble des personnes affiliées au régime de retraite des fonctionnaires territoriaux et hospitaliers, la CNRACL, et qui n’ont pas liquidé leurs droits à pension au 31 décembre 2022. En d’autres termes, le périmètre des fonctionnaires concerne toutes les personnes ayant fait l'objet d'au moins une déclaration de la part d'un employeur relevant de la fonction publique territoriale (communes, départements, régions, centres d’action sociale, syndicats) durant leur carrière et n’ayant pas liquidé leurs droits à retraite. Ce périmètre comprend donc des personnes qui peuvent ne pas être en activité (en disponibilité par exemple). </a:t>
          </a:r>
        </a:p>
        <a:p>
          <a:endParaRPr lang="fr-FR" sz="1100">
            <a:solidFill>
              <a:schemeClr val="tx1"/>
            </a:solidFill>
            <a:effectLst/>
            <a:latin typeface="+mn-lt"/>
            <a:ea typeface="+mn-ea"/>
            <a:cs typeface="+mn-cs"/>
          </a:endParaRPr>
        </a:p>
        <a:p>
          <a:r>
            <a:rPr lang="fr-FR" sz="1100" b="1">
              <a:solidFill>
                <a:schemeClr val="tx1"/>
              </a:solidFill>
              <a:effectLst/>
              <a:latin typeface="+mn-lt"/>
              <a:ea typeface="+mn-ea"/>
              <a:cs typeface="+mn-cs"/>
            </a:rPr>
            <a:t>Pour les salariés relevant des employeurs territoriaux</a:t>
          </a:r>
          <a:r>
            <a:rPr lang="fr-FR" sz="1100">
              <a:solidFill>
                <a:schemeClr val="tx1"/>
              </a:solidFill>
              <a:effectLst/>
              <a:latin typeface="+mn-lt"/>
              <a:ea typeface="+mn-ea"/>
              <a:cs typeface="+mn-cs"/>
            </a:rPr>
            <a:t> : ensemble des personnes qui ont cotisé à l’Ircantec au cours de l’année 2022 en travaillant chez un employeur relevant de la fonction publique territoriale, c’est-à-dire ayant fait l’objet d’une déclaration dans l’année 2022 quelles que soient la durée de leur activité et leurs conditions de travail (temps complet ou partiel, travail saisonnier ou à domicile...). Les élus ne sont pas pris en compte dans cette publication.</a:t>
          </a:r>
        </a:p>
        <a:p>
          <a:r>
            <a:rPr lang="fr-FR" sz="1100">
              <a:solidFill>
                <a:schemeClr val="tx1"/>
              </a:solidFill>
              <a:effectLst/>
              <a:latin typeface="+mn-lt"/>
              <a:ea typeface="+mn-ea"/>
              <a:cs typeface="+mn-cs"/>
            </a:rPr>
            <a:t>Les salariés de la fonction publique territoriale relevant de l’Ircantec ont une durée d’affiliation dans le régime réduite pour une bonne partie des personnes ayant acquis des droits. Ainsi, la durée moyenne de cotisation est inférieure à 10 années et près de 50 % des personnes partant à la retraite perçoivent un versement sous forme de capital unique (pour plus de détails, voir le Questions retraite et solidarité - Les études n°25). A l’inverse, les fonctionnaires territoriaux ont des carrières relevant de la CNRACL qui concernent la majeure partie de leur carrière. La CNRACL constitue ainsi leur régime principal dans la très grande majorité des cas (pour plus de détails, voir le Questions retraite et solidarité -Les études n°5). Par conséquent, le périmètre retenu pour les salariés est celui des individus qui ont acquis des droits au cours de l’année 2022 alors que le périmètre considéré pour les fonctionnaires est celui des individus qui disposent de droits dans le régime à la fin de l’année 2022.</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35719</xdr:colOff>
      <xdr:row>9</xdr:row>
      <xdr:rowOff>0</xdr:rowOff>
    </xdr:from>
    <xdr:to>
      <xdr:col>13</xdr:col>
      <xdr:colOff>384969</xdr:colOff>
      <xdr:row>32</xdr:row>
      <xdr:rowOff>95250</xdr:rowOff>
    </xdr:to>
    <xdr:graphicFrame macro="">
      <xdr:nvGraphicFramePr>
        <xdr:cNvPr id="3" name="Graphique 2">
          <a:extLst>
            <a:ext uri="{FF2B5EF4-FFF2-40B4-BE49-F238E27FC236}">
              <a16:creationId xmlns:a16="http://schemas.microsoft.com/office/drawing/2014/main" id="{A171F7B9-AE27-40C5-8342-A72256A4F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685801</xdr:colOff>
      <xdr:row>3</xdr:row>
      <xdr:rowOff>104775</xdr:rowOff>
    </xdr:from>
    <xdr:to>
      <xdr:col>14</xdr:col>
      <xdr:colOff>20216</xdr:colOff>
      <xdr:row>33</xdr:row>
      <xdr:rowOff>149775</xdr:rowOff>
    </xdr:to>
    <xdr:grpSp>
      <xdr:nvGrpSpPr>
        <xdr:cNvPr id="4" name="Groupe 3">
          <a:extLst>
            <a:ext uri="{FF2B5EF4-FFF2-40B4-BE49-F238E27FC236}">
              <a16:creationId xmlns:a16="http://schemas.microsoft.com/office/drawing/2014/main" id="{B64F3AA4-6146-81E8-E719-443796D9B0F7}"/>
            </a:ext>
          </a:extLst>
        </xdr:cNvPr>
        <xdr:cNvGrpSpPr/>
      </xdr:nvGrpSpPr>
      <xdr:grpSpPr>
        <a:xfrm>
          <a:off x="5314951" y="676275"/>
          <a:ext cx="6954415" cy="5760000"/>
          <a:chOff x="5867401" y="676275"/>
          <a:chExt cx="6954415" cy="5760000"/>
        </a:xfrm>
      </xdr:grpSpPr>
      <xdr:pic>
        <xdr:nvPicPr>
          <xdr:cNvPr id="3" name="Image 2">
            <a:extLst>
              <a:ext uri="{FF2B5EF4-FFF2-40B4-BE49-F238E27FC236}">
                <a16:creationId xmlns:a16="http://schemas.microsoft.com/office/drawing/2014/main" id="{20A4D634-F39F-3EA3-D989-9CEFF36E7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7401" y="676275"/>
            <a:ext cx="6954415" cy="5760000"/>
          </a:xfrm>
          <a:prstGeom prst="rect">
            <a:avLst/>
          </a:prstGeom>
        </xdr:spPr>
      </xdr:pic>
      <xdr:sp macro="" textlink="">
        <xdr:nvSpPr>
          <xdr:cNvPr id="2" name="ZoneTexte 1">
            <a:extLst>
              <a:ext uri="{FF2B5EF4-FFF2-40B4-BE49-F238E27FC236}">
                <a16:creationId xmlns:a16="http://schemas.microsoft.com/office/drawing/2014/main" id="{C6A4AD02-06F2-BD52-0040-9203DC2047A3}"/>
              </a:ext>
            </a:extLst>
          </xdr:cNvPr>
          <xdr:cNvSpPr txBox="1"/>
        </xdr:nvSpPr>
        <xdr:spPr>
          <a:xfrm>
            <a:off x="9753600" y="5848350"/>
            <a:ext cx="1295400" cy="400050"/>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DROM - COM : 18</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11</xdr:row>
      <xdr:rowOff>38100</xdr:rowOff>
    </xdr:from>
    <xdr:to>
      <xdr:col>7</xdr:col>
      <xdr:colOff>485775</xdr:colOff>
      <xdr:row>14</xdr:row>
      <xdr:rowOff>28575</xdr:rowOff>
    </xdr:to>
    <xdr:sp macro="" textlink="">
      <xdr:nvSpPr>
        <xdr:cNvPr id="2" name="ZoneTexte 1">
          <a:extLst>
            <a:ext uri="{FF2B5EF4-FFF2-40B4-BE49-F238E27FC236}">
              <a16:creationId xmlns:a16="http://schemas.microsoft.com/office/drawing/2014/main" id="{5A23996D-D968-4A22-B29B-567A6C57DC45}"/>
            </a:ext>
          </a:extLst>
        </xdr:cNvPr>
        <xdr:cNvSpPr txBox="1"/>
      </xdr:nvSpPr>
      <xdr:spPr>
        <a:xfrm>
          <a:off x="9220200" y="2562225"/>
          <a:ext cx="62198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L’effectif des salariés intègre 78 100 fonctionnaires. Ces derniers sont affiliés à l’Ircantec car ils occupent des emplois à temps non complet d’une durée hebdomadaire inférieure à 28 h.</a:t>
          </a: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504825</xdr:colOff>
      <xdr:row>12</xdr:row>
      <xdr:rowOff>152400</xdr:rowOff>
    </xdr:from>
    <xdr:to>
      <xdr:col>7</xdr:col>
      <xdr:colOff>514350</xdr:colOff>
      <xdr:row>29</xdr:row>
      <xdr:rowOff>104775</xdr:rowOff>
    </xdr:to>
    <xdr:graphicFrame macro="">
      <xdr:nvGraphicFramePr>
        <xdr:cNvPr id="2" name="Graphique 1">
          <a:extLst>
            <a:ext uri="{FF2B5EF4-FFF2-40B4-BE49-F238E27FC236}">
              <a16:creationId xmlns:a16="http://schemas.microsoft.com/office/drawing/2014/main" id="{C2C8F20C-1A48-5CAA-E631-8101B297D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xdr:row>
      <xdr:rowOff>0</xdr:rowOff>
    </xdr:from>
    <xdr:to>
      <xdr:col>14</xdr:col>
      <xdr:colOff>321469</xdr:colOff>
      <xdr:row>24</xdr:row>
      <xdr:rowOff>154781</xdr:rowOff>
    </xdr:to>
    <xdr:graphicFrame macro="">
      <xdr:nvGraphicFramePr>
        <xdr:cNvPr id="2" name="Graphique 1">
          <a:extLst>
            <a:ext uri="{FF2B5EF4-FFF2-40B4-BE49-F238E27FC236}">
              <a16:creationId xmlns:a16="http://schemas.microsoft.com/office/drawing/2014/main" id="{711A0A4D-B21A-4656-BFB7-74DEAE700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0.75283</cdr:x>
      <cdr:y>0.73576</cdr:y>
    </cdr:from>
    <cdr:to>
      <cdr:x>0.90092</cdr:x>
      <cdr:y>0.83148</cdr:y>
    </cdr:to>
    <cdr:sp macro="" textlink="">
      <cdr:nvSpPr>
        <cdr:cNvPr id="2" name="ZoneTexte 1"/>
        <cdr:cNvSpPr txBox="1"/>
      </cdr:nvSpPr>
      <cdr:spPr>
        <a:xfrm xmlns:a="http://schemas.openxmlformats.org/drawingml/2006/main">
          <a:off x="4750594" y="2917134"/>
          <a:ext cx="934498" cy="379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rgbClr val="FF0000"/>
              </a:solidFill>
            </a:rPr>
            <a:t>Femmes </a:t>
          </a:r>
        </a:p>
      </cdr:txBody>
    </cdr:sp>
  </cdr:relSizeAnchor>
  <cdr:relSizeAnchor xmlns:cdr="http://schemas.openxmlformats.org/drawingml/2006/chartDrawing">
    <cdr:from>
      <cdr:x>0.11195</cdr:x>
      <cdr:y>0.7238</cdr:y>
    </cdr:from>
    <cdr:to>
      <cdr:x>0.28417</cdr:x>
      <cdr:y>0.7889</cdr:y>
    </cdr:to>
    <cdr:sp macro="" textlink="">
      <cdr:nvSpPr>
        <cdr:cNvPr id="5" name="ZoneTexte 1"/>
        <cdr:cNvSpPr txBox="1"/>
      </cdr:nvSpPr>
      <cdr:spPr>
        <a:xfrm xmlns:a="http://schemas.openxmlformats.org/drawingml/2006/main">
          <a:off x="877307" y="2914262"/>
          <a:ext cx="1349636" cy="2621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chemeClr val="tx2">
                  <a:lumMod val="75000"/>
                </a:schemeClr>
              </a:solidFill>
            </a:rPr>
            <a:t>Hommes</a:t>
          </a:r>
        </a:p>
      </cdr:txBody>
    </cdr:sp>
  </cdr:relSizeAnchor>
  <cdr:relSizeAnchor xmlns:cdr="http://schemas.openxmlformats.org/drawingml/2006/chartDrawing">
    <cdr:from>
      <cdr:x>0.13208</cdr:x>
      <cdr:y>0.37765</cdr:y>
    </cdr:from>
    <cdr:to>
      <cdr:x>0.4372</cdr:x>
      <cdr:y>0.47448</cdr:y>
    </cdr:to>
    <cdr:sp macro="" textlink="">
      <cdr:nvSpPr>
        <cdr:cNvPr id="3" name="ZoneTexte 2"/>
        <cdr:cNvSpPr txBox="1"/>
      </cdr:nvSpPr>
      <cdr:spPr>
        <a:xfrm xmlns:a="http://schemas.openxmlformats.org/drawingml/2006/main">
          <a:off x="833441" y="1497288"/>
          <a:ext cx="1925403" cy="383910"/>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vertOverflow="clip" wrap="square" rtlCol="0"/>
        <a:lstStyle xmlns:a="http://schemas.openxmlformats.org/drawingml/2006/main"/>
        <a:p xmlns:a="http://schemas.openxmlformats.org/drawingml/2006/main">
          <a:r>
            <a:rPr lang="fr-FR" sz="1400" b="1">
              <a:solidFill>
                <a:sysClr val="windowText" lastClr="000000"/>
              </a:solidFill>
            </a:rPr>
            <a:t>âge moyen 47,8 ans</a:t>
          </a:r>
        </a:p>
      </cdr:txBody>
    </cdr:sp>
  </cdr:relSizeAnchor>
  <cdr:relSizeAnchor xmlns:cdr="http://schemas.openxmlformats.org/drawingml/2006/chartDrawing">
    <cdr:from>
      <cdr:x>0.46101</cdr:x>
      <cdr:y>0.34879</cdr:y>
    </cdr:from>
    <cdr:to>
      <cdr:x>0.76282</cdr:x>
      <cdr:y>0.431</cdr:y>
    </cdr:to>
    <cdr:sp macro="" textlink="">
      <cdr:nvSpPr>
        <cdr:cNvPr id="6" name="ZoneTexte 1"/>
        <cdr:cNvSpPr txBox="1"/>
      </cdr:nvSpPr>
      <cdr:spPr>
        <a:xfrm xmlns:a="http://schemas.openxmlformats.org/drawingml/2006/main">
          <a:off x="2909115" y="1382885"/>
          <a:ext cx="1904515" cy="325944"/>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rPr>
            <a:t>âge moyen 48,6 ans</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190499</xdr:colOff>
      <xdr:row>6</xdr:row>
      <xdr:rowOff>1</xdr:rowOff>
    </xdr:from>
    <xdr:to>
      <xdr:col>14</xdr:col>
      <xdr:colOff>190500</xdr:colOff>
      <xdr:row>26</xdr:row>
      <xdr:rowOff>154782</xdr:rowOff>
    </xdr:to>
    <xdr:graphicFrame macro="">
      <xdr:nvGraphicFramePr>
        <xdr:cNvPr id="3" name="Graphique 2">
          <a:extLst>
            <a:ext uri="{FF2B5EF4-FFF2-40B4-BE49-F238E27FC236}">
              <a16:creationId xmlns:a16="http://schemas.microsoft.com/office/drawing/2014/main" id="{0B122370-8318-4166-9DCC-474D7BAF1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0.75283</cdr:x>
      <cdr:y>0.73576</cdr:y>
    </cdr:from>
    <cdr:to>
      <cdr:x>0.90092</cdr:x>
      <cdr:y>0.83148</cdr:y>
    </cdr:to>
    <cdr:sp macro="" textlink="">
      <cdr:nvSpPr>
        <cdr:cNvPr id="2" name="ZoneTexte 1"/>
        <cdr:cNvSpPr txBox="1"/>
      </cdr:nvSpPr>
      <cdr:spPr>
        <a:xfrm xmlns:a="http://schemas.openxmlformats.org/drawingml/2006/main">
          <a:off x="4750594" y="2917134"/>
          <a:ext cx="934498" cy="379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rgbClr val="FF0000"/>
              </a:solidFill>
            </a:rPr>
            <a:t>Femmes </a:t>
          </a:r>
        </a:p>
      </cdr:txBody>
    </cdr:sp>
  </cdr:relSizeAnchor>
  <cdr:relSizeAnchor xmlns:cdr="http://schemas.openxmlformats.org/drawingml/2006/chartDrawing">
    <cdr:from>
      <cdr:x>0.12704</cdr:x>
      <cdr:y>0.12921</cdr:y>
    </cdr:from>
    <cdr:to>
      <cdr:x>0.29926</cdr:x>
      <cdr:y>0.19431</cdr:y>
    </cdr:to>
    <cdr:sp macro="" textlink="">
      <cdr:nvSpPr>
        <cdr:cNvPr id="5" name="ZoneTexte 1"/>
        <cdr:cNvSpPr txBox="1"/>
      </cdr:nvSpPr>
      <cdr:spPr>
        <a:xfrm xmlns:a="http://schemas.openxmlformats.org/drawingml/2006/main">
          <a:off x="801690" y="512271"/>
          <a:ext cx="1086762" cy="258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chemeClr val="tx2">
                  <a:lumMod val="75000"/>
                </a:schemeClr>
              </a:solidFill>
            </a:rPr>
            <a:t>Hommes</a:t>
          </a:r>
        </a:p>
      </cdr:txBody>
    </cdr:sp>
  </cdr:relSizeAnchor>
  <cdr:relSizeAnchor xmlns:cdr="http://schemas.openxmlformats.org/drawingml/2006/chartDrawing">
    <cdr:from>
      <cdr:x>0.12264</cdr:x>
      <cdr:y>0.5308</cdr:y>
    </cdr:from>
    <cdr:to>
      <cdr:x>0.39057</cdr:x>
      <cdr:y>0.62763</cdr:y>
    </cdr:to>
    <cdr:sp macro="" textlink="">
      <cdr:nvSpPr>
        <cdr:cNvPr id="3" name="ZoneTexte 2"/>
        <cdr:cNvSpPr txBox="1"/>
      </cdr:nvSpPr>
      <cdr:spPr>
        <a:xfrm xmlns:a="http://schemas.openxmlformats.org/drawingml/2006/main">
          <a:off x="773909" y="2104507"/>
          <a:ext cx="1690685" cy="383910"/>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vertOverflow="clip" wrap="square" rtlCol="0"/>
        <a:lstStyle xmlns:a="http://schemas.openxmlformats.org/drawingml/2006/main"/>
        <a:p xmlns:a="http://schemas.openxmlformats.org/drawingml/2006/main">
          <a:r>
            <a:rPr lang="fr-FR" sz="1400" b="1">
              <a:solidFill>
                <a:sysClr val="windowText" lastClr="000000"/>
              </a:solidFill>
            </a:rPr>
            <a:t>âge moyen 35,8 ans</a:t>
          </a:r>
        </a:p>
      </cdr:txBody>
    </cdr:sp>
  </cdr:relSizeAnchor>
  <cdr:relSizeAnchor xmlns:cdr="http://schemas.openxmlformats.org/drawingml/2006/chartDrawing">
    <cdr:from>
      <cdr:x>0.54025</cdr:x>
      <cdr:y>0.50195</cdr:y>
    </cdr:from>
    <cdr:to>
      <cdr:x>0.84206</cdr:x>
      <cdr:y>0.58416</cdr:y>
    </cdr:to>
    <cdr:sp macro="" textlink="">
      <cdr:nvSpPr>
        <cdr:cNvPr id="6" name="ZoneTexte 1"/>
        <cdr:cNvSpPr txBox="1"/>
      </cdr:nvSpPr>
      <cdr:spPr>
        <a:xfrm xmlns:a="http://schemas.openxmlformats.org/drawingml/2006/main">
          <a:off x="3409177" y="1990105"/>
          <a:ext cx="1904515" cy="325944"/>
        </a:xfrm>
        <a:prstGeom xmlns:a="http://schemas.openxmlformats.org/drawingml/2006/main" prst="rect">
          <a:avLst/>
        </a:prstGeom>
        <a:solidFill xmlns:a="http://schemas.openxmlformats.org/drawingml/2006/main">
          <a:schemeClr val="bg1">
            <a:alpha val="5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rPr>
            <a:t>âge moyen 38,5 ans</a:t>
          </a:r>
        </a:p>
      </cdr:txBody>
    </cdr:sp>
  </cdr:relSizeAnchor>
  <cdr:relSizeAnchor xmlns:cdr="http://schemas.openxmlformats.org/drawingml/2006/chartDrawing">
    <cdr:from>
      <cdr:x>0.73069</cdr:x>
      <cdr:y>0.12092</cdr:y>
    </cdr:from>
    <cdr:to>
      <cdr:x>0.87878</cdr:x>
      <cdr:y>0.21664</cdr:y>
    </cdr:to>
    <cdr:sp macro="" textlink="">
      <cdr:nvSpPr>
        <cdr:cNvPr id="4" name="ZoneTexte 1">
          <a:extLst xmlns:a="http://schemas.openxmlformats.org/drawingml/2006/main">
            <a:ext uri="{FF2B5EF4-FFF2-40B4-BE49-F238E27FC236}">
              <a16:creationId xmlns:a16="http://schemas.microsoft.com/office/drawing/2014/main" id="{DACE61D9-DC25-1838-C570-B144A6530DE4}"/>
            </a:ext>
          </a:extLst>
        </cdr:cNvPr>
        <cdr:cNvSpPr txBox="1"/>
      </cdr:nvSpPr>
      <cdr:spPr>
        <a:xfrm xmlns:a="http://schemas.openxmlformats.org/drawingml/2006/main">
          <a:off x="4610894" y="479425"/>
          <a:ext cx="934494" cy="3795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rgbClr val="FF0000"/>
              </a:solidFill>
            </a:rPr>
            <a:t>Femmes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5</xdr:col>
      <xdr:colOff>857249</xdr:colOff>
      <xdr:row>3</xdr:row>
      <xdr:rowOff>179917</xdr:rowOff>
    </xdr:from>
    <xdr:to>
      <xdr:col>10</xdr:col>
      <xdr:colOff>400917</xdr:colOff>
      <xdr:row>34</xdr:row>
      <xdr:rowOff>34417</xdr:rowOff>
    </xdr:to>
    <xdr:pic>
      <xdr:nvPicPr>
        <xdr:cNvPr id="5" name="Image 4">
          <a:extLst>
            <a:ext uri="{FF2B5EF4-FFF2-40B4-BE49-F238E27FC236}">
              <a16:creationId xmlns:a16="http://schemas.microsoft.com/office/drawing/2014/main" id="{213C744A-2984-65E6-3FF0-115F9FAF0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4916" y="762000"/>
          <a:ext cx="6750918" cy="57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2722</xdr:colOff>
      <xdr:row>7</xdr:row>
      <xdr:rowOff>176893</xdr:rowOff>
    </xdr:from>
    <xdr:to>
      <xdr:col>10</xdr:col>
      <xdr:colOff>312964</xdr:colOff>
      <xdr:row>13</xdr:row>
      <xdr:rowOff>122464</xdr:rowOff>
    </xdr:to>
    <xdr:sp macro="" textlink="">
      <xdr:nvSpPr>
        <xdr:cNvPr id="2" name="ZoneTexte 1">
          <a:extLst>
            <a:ext uri="{FF2B5EF4-FFF2-40B4-BE49-F238E27FC236}">
              <a16:creationId xmlns:a16="http://schemas.microsoft.com/office/drawing/2014/main" id="{817EC8F0-A4F2-E431-2A60-D291DDDB3E65}"/>
            </a:ext>
          </a:extLst>
        </xdr:cNvPr>
        <xdr:cNvSpPr txBox="1"/>
      </xdr:nvSpPr>
      <xdr:spPr>
        <a:xfrm>
          <a:off x="315686" y="2286000"/>
          <a:ext cx="11400064"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Aide à la lecture : </a:t>
          </a:r>
          <a:r>
            <a:rPr lang="fr-FR" sz="1600"/>
            <a:t>46 523 employeurs territoriaux distincts sont</a:t>
          </a:r>
          <a:r>
            <a:rPr lang="fr-FR" sz="1600" baseline="0"/>
            <a:t> dénombrés en 2023. 7 011 (=46 523- 39 512) employeurs ne sont qu'à l'Ircantec, 4 449 (=46 523-42 074) ne sont qu'à la CNRACL et 35 063 (=46 523-7 011 - 4 449) sont à la fois à la CNRACL et à l'Ircantec. </a:t>
          </a:r>
          <a:endParaRPr lang="fr-FR"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48F3-1F8E-4834-8BDE-7448CC0039C5}">
  <sheetPr codeName="Feuil1"/>
  <dimension ref="A1"/>
  <sheetViews>
    <sheetView showGridLines="0" workbookViewId="0">
      <selection activeCell="L20" sqref="L20"/>
    </sheetView>
  </sheetViews>
  <sheetFormatPr baseColWidth="10" defaultRowHeight="15" x14ac:dyDescent="0.25"/>
  <sheetData/>
  <pageMargins left="0.7" right="0.7" top="0.75" bottom="0.75" header="0.3" footer="0.3"/>
  <pageSetup paperSize="9" orientation="portrait" r:id="rId1"/>
  <headerFooter>
    <oddFooter>&amp;L&amp;1#&amp;"Calibri"&amp;10&amp;KA80000Interne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7030A0"/>
  </sheetPr>
  <dimension ref="A1:X11"/>
  <sheetViews>
    <sheetView showGridLines="0" zoomScale="80" zoomScaleNormal="80" workbookViewId="0">
      <selection activeCell="B5" sqref="B5"/>
    </sheetView>
  </sheetViews>
  <sheetFormatPr baseColWidth="10" defaultColWidth="11.42578125" defaultRowHeight="15.75" x14ac:dyDescent="0.25"/>
  <cols>
    <col min="1" max="1" width="2.5703125" style="13" customWidth="1"/>
    <col min="2" max="2" width="11.28515625" style="8" customWidth="1"/>
    <col min="3" max="3" width="25" style="8" bestFit="1" customWidth="1"/>
    <col min="4" max="10" width="11.5703125" style="8" bestFit="1" customWidth="1"/>
    <col min="11" max="11" width="13" style="8" bestFit="1" customWidth="1"/>
    <col min="12" max="20" width="11.5703125" style="8" bestFit="1" customWidth="1"/>
    <col min="21" max="16384" width="11.42578125" style="8"/>
  </cols>
  <sheetData>
    <row r="1" spans="1:24" ht="21.75" customHeight="1" x14ac:dyDescent="0.25">
      <c r="A1" s="9"/>
      <c r="B1" s="37" t="s">
        <v>43</v>
      </c>
      <c r="C1" s="40"/>
      <c r="D1" s="40"/>
      <c r="E1" s="40"/>
      <c r="F1" s="40"/>
    </row>
    <row r="2" spans="1:24" ht="21.75" customHeight="1" x14ac:dyDescent="0.25">
      <c r="A2" s="9"/>
      <c r="B2" s="31"/>
    </row>
    <row r="3" spans="1:24" s="10" customFormat="1" ht="21.75" customHeight="1" x14ac:dyDescent="0.25">
      <c r="A3" s="9"/>
      <c r="C3" s="7"/>
      <c r="D3" s="51"/>
      <c r="E3" s="51"/>
      <c r="F3" s="51"/>
      <c r="G3" s="51"/>
      <c r="H3" s="51"/>
      <c r="I3" s="52"/>
      <c r="J3" s="52"/>
    </row>
    <row r="4" spans="1:24" s="10" customFormat="1" ht="17.100000000000001" customHeight="1" x14ac:dyDescent="0.25">
      <c r="A4" s="24"/>
      <c r="C4" s="7"/>
      <c r="D4" s="27"/>
      <c r="E4" s="27"/>
      <c r="F4" s="27"/>
      <c r="G4" s="27"/>
      <c r="H4" s="27"/>
    </row>
    <row r="5" spans="1:24" s="11" customFormat="1" ht="39.75" customHeight="1" x14ac:dyDescent="0.25">
      <c r="A5" s="25"/>
      <c r="C5" s="7"/>
      <c r="D5" s="54">
        <v>2004</v>
      </c>
      <c r="E5" s="54">
        <v>2005</v>
      </c>
      <c r="F5" s="54">
        <v>2006</v>
      </c>
      <c r="G5" s="54">
        <v>2007</v>
      </c>
      <c r="H5" s="54">
        <v>2008</v>
      </c>
      <c r="I5" s="54">
        <v>2009</v>
      </c>
      <c r="J5" s="54">
        <v>2010</v>
      </c>
      <c r="K5" s="54">
        <v>2011</v>
      </c>
      <c r="L5" s="54">
        <v>2012</v>
      </c>
      <c r="M5" s="54">
        <v>2013</v>
      </c>
      <c r="N5" s="54">
        <v>2014</v>
      </c>
      <c r="O5" s="54">
        <v>2015</v>
      </c>
      <c r="P5" s="54">
        <v>2016</v>
      </c>
      <c r="Q5" s="54">
        <v>2017</v>
      </c>
      <c r="R5" s="54">
        <v>2018</v>
      </c>
      <c r="S5" s="54">
        <v>2019</v>
      </c>
      <c r="T5" s="54">
        <v>2020</v>
      </c>
      <c r="U5" s="54">
        <v>2021</v>
      </c>
      <c r="V5" s="54">
        <v>2022</v>
      </c>
      <c r="W5" s="54">
        <v>2023</v>
      </c>
    </row>
    <row r="6" spans="1:24" s="12" customFormat="1" ht="33" customHeight="1" x14ac:dyDescent="0.25">
      <c r="A6" s="25"/>
      <c r="C6" s="64" t="s">
        <v>23</v>
      </c>
      <c r="D6" s="64">
        <v>43140</v>
      </c>
      <c r="E6" s="64">
        <v>43701</v>
      </c>
      <c r="F6" s="64">
        <v>44190</v>
      </c>
      <c r="G6" s="64">
        <v>44489</v>
      </c>
      <c r="H6" s="64">
        <v>44670</v>
      </c>
      <c r="I6" s="64">
        <v>44624</v>
      </c>
      <c r="J6" s="64">
        <v>44587</v>
      </c>
      <c r="K6" s="64">
        <v>44205</v>
      </c>
      <c r="L6" s="64">
        <v>44479</v>
      </c>
      <c r="M6" s="64">
        <v>44306</v>
      </c>
      <c r="N6" s="64">
        <v>43941</v>
      </c>
      <c r="O6" s="64">
        <v>43959</v>
      </c>
      <c r="P6" s="64">
        <v>42207</v>
      </c>
      <c r="Q6" s="64">
        <v>41635</v>
      </c>
      <c r="R6" s="64">
        <v>41038</v>
      </c>
      <c r="S6" s="64">
        <v>40490</v>
      </c>
      <c r="T6" s="64">
        <v>40183</v>
      </c>
      <c r="U6" s="65">
        <v>39924</v>
      </c>
      <c r="V6" s="65">
        <v>39680</v>
      </c>
      <c r="W6" s="65">
        <v>39512</v>
      </c>
    </row>
    <row r="7" spans="1:24" s="12" customFormat="1" ht="33" customHeight="1" x14ac:dyDescent="0.25">
      <c r="A7" s="25"/>
      <c r="C7" s="60" t="s">
        <v>24</v>
      </c>
      <c r="D7" s="60">
        <v>49380</v>
      </c>
      <c r="E7" s="60">
        <v>49364</v>
      </c>
      <c r="F7" s="60">
        <v>49362</v>
      </c>
      <c r="G7" s="60">
        <v>49314</v>
      </c>
      <c r="H7" s="60">
        <v>49206</v>
      </c>
      <c r="I7" s="60">
        <v>49081</v>
      </c>
      <c r="J7" s="60">
        <v>48971</v>
      </c>
      <c r="K7" s="60">
        <v>48746</v>
      </c>
      <c r="L7" s="60">
        <v>48420</v>
      </c>
      <c r="M7" s="60">
        <v>48159</v>
      </c>
      <c r="N7" s="60">
        <v>47615</v>
      </c>
      <c r="O7" s="60">
        <v>47123</v>
      </c>
      <c r="P7" s="60">
        <v>46299</v>
      </c>
      <c r="Q7" s="60">
        <v>44512</v>
      </c>
      <c r="R7" s="60">
        <v>43839</v>
      </c>
      <c r="S7" s="60">
        <v>42898</v>
      </c>
      <c r="T7" s="60">
        <v>42287</v>
      </c>
      <c r="U7" s="61">
        <v>41016</v>
      </c>
      <c r="V7" s="61">
        <v>42231</v>
      </c>
      <c r="W7" s="61">
        <v>42074</v>
      </c>
    </row>
    <row r="8" spans="1:24" ht="15" x14ac:dyDescent="0.2">
      <c r="A8" s="25"/>
      <c r="B8" s="18"/>
      <c r="C8" s="18"/>
      <c r="D8" s="19"/>
      <c r="E8" s="19"/>
      <c r="P8" s="53"/>
    </row>
    <row r="9" spans="1:24" x14ac:dyDescent="0.25">
      <c r="A9" s="25"/>
      <c r="B9" s="18"/>
      <c r="C9" s="18"/>
      <c r="D9" s="19"/>
      <c r="E9" s="19"/>
      <c r="H9" s="14"/>
      <c r="I9" s="15"/>
      <c r="X9" s="70"/>
    </row>
    <row r="10" spans="1:24" x14ac:dyDescent="0.25">
      <c r="C10" s="16"/>
      <c r="D10" s="19"/>
    </row>
    <row r="11" spans="1:24" x14ac:dyDescent="0.25">
      <c r="C11" s="17"/>
    </row>
  </sheetData>
  <printOptions horizontalCentered="1"/>
  <pageMargins left="0.78740157480314965" right="0.78740157480314965" top="0.78740157480314965" bottom="0.78740157480314965" header="0.4921259845" footer="0.4921259845"/>
  <pageSetup paperSize="9" orientation="portrait" r:id="rId1"/>
  <headerFooter alignWithMargins="0">
    <oddFooter>&amp;L&amp;1#&amp;"Calibri"&amp;10&amp;KA80000Interne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rgb="FF002060"/>
  </sheetPr>
  <dimension ref="B1:H14"/>
  <sheetViews>
    <sheetView zoomScaleNormal="100" workbookViewId="0">
      <selection activeCell="I6" sqref="I6"/>
    </sheetView>
  </sheetViews>
  <sheetFormatPr baseColWidth="10" defaultColWidth="11.42578125" defaultRowHeight="15" x14ac:dyDescent="0.25"/>
  <cols>
    <col min="1" max="1" width="4.5703125" style="1" customWidth="1"/>
    <col min="2" max="2" width="24.7109375" style="1" customWidth="1"/>
    <col min="3" max="3" width="13.42578125" style="2" customWidth="1"/>
    <col min="4" max="4" width="8" style="5" customWidth="1"/>
    <col min="5" max="5" width="13.5703125" style="1" customWidth="1"/>
    <col min="6" max="6" width="7.85546875" style="6" customWidth="1"/>
    <col min="7" max="7" width="10.7109375" style="6" bestFit="1" customWidth="1"/>
    <col min="8" max="8" width="6.42578125" style="20" bestFit="1" customWidth="1"/>
    <col min="9" max="9" width="18.28515625" style="1" bestFit="1" customWidth="1"/>
    <col min="10" max="16384" width="11.42578125" style="1"/>
  </cols>
  <sheetData>
    <row r="1" spans="2:6" x14ac:dyDescent="0.2">
      <c r="B1" s="37" t="s">
        <v>120</v>
      </c>
      <c r="C1" s="38"/>
      <c r="D1" s="39"/>
    </row>
    <row r="3" spans="2:6" x14ac:dyDescent="0.25">
      <c r="B3" s="193"/>
      <c r="C3" s="200" t="s">
        <v>19</v>
      </c>
      <c r="D3" s="201"/>
      <c r="E3" s="201" t="s">
        <v>22</v>
      </c>
      <c r="F3" s="202"/>
    </row>
    <row r="4" spans="2:6" ht="25.5" x14ac:dyDescent="0.25">
      <c r="B4" s="153" t="s">
        <v>4</v>
      </c>
      <c r="C4" s="194" t="s">
        <v>8</v>
      </c>
      <c r="D4" s="195" t="s">
        <v>28</v>
      </c>
      <c r="E4" s="194" t="s">
        <v>8</v>
      </c>
      <c r="F4" s="196" t="s">
        <v>28</v>
      </c>
    </row>
    <row r="5" spans="2:6" ht="30.75" customHeight="1" x14ac:dyDescent="0.25">
      <c r="B5" s="158" t="s">
        <v>34</v>
      </c>
      <c r="C5" s="160">
        <v>29759</v>
      </c>
      <c r="D5" s="161">
        <f>C5/$C$13</f>
        <v>0.75316359586960924</v>
      </c>
      <c r="E5" s="160">
        <v>31434</v>
      </c>
      <c r="F5" s="162">
        <f>E5/$E$13</f>
        <v>0.74711223083139233</v>
      </c>
    </row>
    <row r="6" spans="2:6" ht="30.75" customHeight="1" x14ac:dyDescent="0.25">
      <c r="B6" s="159" t="s">
        <v>93</v>
      </c>
      <c r="C6" s="163">
        <v>5051</v>
      </c>
      <c r="D6" s="164">
        <f t="shared" ref="D6:D12" si="0">C6/$C$13</f>
        <v>0.12783458189916988</v>
      </c>
      <c r="E6" s="163">
        <v>5530</v>
      </c>
      <c r="F6" s="165">
        <f t="shared" ref="F6:F12" si="1">E6/$E$13</f>
        <v>0.1314350905547369</v>
      </c>
    </row>
    <row r="7" spans="2:6" ht="30.75" customHeight="1" x14ac:dyDescent="0.25">
      <c r="B7" s="158" t="s">
        <v>42</v>
      </c>
      <c r="C7" s="166">
        <v>2557</v>
      </c>
      <c r="D7" s="167">
        <f t="shared" si="0"/>
        <v>6.4714517108726458E-2</v>
      </c>
      <c r="E7" s="166">
        <v>2619</v>
      </c>
      <c r="F7" s="162">
        <f t="shared" si="1"/>
        <v>6.2247468745543565E-2</v>
      </c>
    </row>
    <row r="8" spans="2:6" ht="30.75" customHeight="1" x14ac:dyDescent="0.25">
      <c r="B8" s="159" t="s">
        <v>81</v>
      </c>
      <c r="C8" s="163">
        <v>1067</v>
      </c>
      <c r="D8" s="164">
        <f t="shared" si="0"/>
        <v>2.7004454342984409E-2</v>
      </c>
      <c r="E8" s="163">
        <v>1193</v>
      </c>
      <c r="F8" s="165">
        <f t="shared" si="1"/>
        <v>2.8354803441555356E-2</v>
      </c>
    </row>
    <row r="9" spans="2:6" ht="30.75" customHeight="1" x14ac:dyDescent="0.25">
      <c r="B9" s="158" t="s">
        <v>80</v>
      </c>
      <c r="C9" s="166">
        <v>97</v>
      </c>
      <c r="D9" s="167">
        <f t="shared" si="0"/>
        <v>2.4549503948167644E-3</v>
      </c>
      <c r="E9" s="166">
        <v>97</v>
      </c>
      <c r="F9" s="162">
        <f t="shared" si="1"/>
        <v>2.3054618053905025E-3</v>
      </c>
    </row>
    <row r="10" spans="2:6" ht="30.75" customHeight="1" x14ac:dyDescent="0.25">
      <c r="B10" s="159" t="s">
        <v>40</v>
      </c>
      <c r="C10" s="163">
        <v>95</v>
      </c>
      <c r="D10" s="164">
        <f t="shared" si="0"/>
        <v>2.4043328609030168E-3</v>
      </c>
      <c r="E10" s="163">
        <v>169</v>
      </c>
      <c r="F10" s="165">
        <f t="shared" si="1"/>
        <v>4.01673242382469E-3</v>
      </c>
    </row>
    <row r="11" spans="2:6" ht="30.75" customHeight="1" x14ac:dyDescent="0.25">
      <c r="B11" s="158" t="s">
        <v>41</v>
      </c>
      <c r="C11" s="166">
        <v>19</v>
      </c>
      <c r="D11" s="167">
        <f t="shared" si="0"/>
        <v>4.8086657218060334E-4</v>
      </c>
      <c r="E11" s="166">
        <v>27</v>
      </c>
      <c r="F11" s="162">
        <f t="shared" si="1"/>
        <v>6.4172648191282032E-4</v>
      </c>
    </row>
    <row r="12" spans="2:6" ht="30.75" customHeight="1" x14ac:dyDescent="0.25">
      <c r="B12" s="159" t="s">
        <v>39</v>
      </c>
      <c r="C12" s="168">
        <v>867</v>
      </c>
      <c r="D12" s="169">
        <f t="shared" si="0"/>
        <v>2.1942700951609637E-2</v>
      </c>
      <c r="E12" s="168">
        <v>1005</v>
      </c>
      <c r="F12" s="165">
        <f t="shared" si="1"/>
        <v>2.3886485715643866E-2</v>
      </c>
    </row>
    <row r="13" spans="2:6" x14ac:dyDescent="0.25">
      <c r="B13" s="154" t="s">
        <v>3</v>
      </c>
      <c r="C13" s="155">
        <f>SUM(C5:C12)</f>
        <v>39512</v>
      </c>
      <c r="D13" s="156">
        <f>SUM(D5:D12)</f>
        <v>1</v>
      </c>
      <c r="E13" s="155">
        <f>SUM(E5:E12)</f>
        <v>42074</v>
      </c>
      <c r="F13" s="157">
        <f>SUM(F5:F12)</f>
        <v>1</v>
      </c>
    </row>
    <row r="14" spans="2:6" x14ac:dyDescent="0.25">
      <c r="C14" s="69"/>
    </row>
  </sheetData>
  <mergeCells count="2">
    <mergeCell ref="C3:D3"/>
    <mergeCell ref="E3:F3"/>
  </mergeCells>
  <pageMargins left="0.7" right="0.7" top="0.75" bottom="0.75" header="0.3" footer="0.3"/>
  <pageSetup paperSize="9" orientation="portrait" r:id="rId1"/>
  <headerFooter>
    <oddFooter>&amp;L&amp;1#&amp;"Calibri"&amp;10&amp;KA80000Interne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5D07-A750-4561-98EF-8181655DB671}">
  <sheetPr codeName="Feuil11">
    <tabColor rgb="FFFFC000"/>
  </sheetPr>
  <dimension ref="B1:G26"/>
  <sheetViews>
    <sheetView zoomScale="90" zoomScaleNormal="90" workbookViewId="0">
      <selection activeCell="E24" sqref="E24"/>
    </sheetView>
  </sheetViews>
  <sheetFormatPr baseColWidth="10" defaultColWidth="11.42578125" defaultRowHeight="15" x14ac:dyDescent="0.25"/>
  <cols>
    <col min="1" max="1" width="2" style="4" customWidth="1"/>
    <col min="2" max="2" width="26.140625" style="4" bestFit="1" customWidth="1"/>
    <col min="3" max="3" width="11.85546875" style="4" customWidth="1"/>
    <col min="4" max="4" width="14.42578125" style="4" customWidth="1"/>
    <col min="5" max="5" width="13.140625" style="4" customWidth="1"/>
    <col min="6" max="6" width="16.140625" style="4" customWidth="1"/>
    <col min="7" max="16384" width="11.42578125" style="4"/>
  </cols>
  <sheetData>
    <row r="1" spans="2:6" x14ac:dyDescent="0.25">
      <c r="B1" s="37" t="s">
        <v>124</v>
      </c>
    </row>
    <row r="3" spans="2:6" ht="28.5" customHeight="1" x14ac:dyDescent="0.25">
      <c r="B3" s="203" t="s">
        <v>36</v>
      </c>
      <c r="C3" s="205" t="s">
        <v>19</v>
      </c>
      <c r="D3" s="206"/>
      <c r="E3" s="207" t="s">
        <v>22</v>
      </c>
      <c r="F3" s="208"/>
    </row>
    <row r="4" spans="2:6" ht="52.5" customHeight="1" x14ac:dyDescent="0.25">
      <c r="B4" s="204"/>
      <c r="C4" s="145" t="s">
        <v>82</v>
      </c>
      <c r="D4" s="145" t="s">
        <v>84</v>
      </c>
      <c r="E4" s="145" t="s">
        <v>82</v>
      </c>
      <c r="F4" s="145" t="s">
        <v>84</v>
      </c>
    </row>
    <row r="5" spans="2:6" s="1" customFormat="1" ht="19.5" customHeight="1" x14ac:dyDescent="0.25">
      <c r="B5" s="170" t="s">
        <v>12</v>
      </c>
      <c r="C5" s="174">
        <v>0.11930552743470338</v>
      </c>
      <c r="D5" s="175">
        <v>36.689859991514638</v>
      </c>
      <c r="E5" s="174">
        <v>0.11820212968244913</v>
      </c>
      <c r="F5" s="176">
        <v>29.37140559018701</v>
      </c>
    </row>
    <row r="6" spans="2:6" s="1" customFormat="1" ht="19.5" customHeight="1" x14ac:dyDescent="0.25">
      <c r="B6" s="171" t="s">
        <v>13</v>
      </c>
      <c r="C6" s="177">
        <v>8.9365256124721598E-2</v>
      </c>
      <c r="D6" s="178">
        <v>15.883035967148116</v>
      </c>
      <c r="E6" s="177">
        <v>9.4409583571021111E-2</v>
      </c>
      <c r="F6" s="179">
        <v>12.155337361530716</v>
      </c>
    </row>
    <row r="7" spans="2:6" s="1" customFormat="1" ht="19.5" customHeight="1" x14ac:dyDescent="0.25">
      <c r="B7" s="172" t="s">
        <v>5</v>
      </c>
      <c r="C7" s="180">
        <v>4.1708847944928122E-2</v>
      </c>
      <c r="D7" s="181">
        <v>46.320995145631066</v>
      </c>
      <c r="E7" s="180">
        <v>4.0929834569309757E-2</v>
      </c>
      <c r="F7" s="182">
        <v>38.80197444831591</v>
      </c>
    </row>
    <row r="8" spans="2:6" s="1" customFormat="1" ht="19.5" customHeight="1" x14ac:dyDescent="0.25">
      <c r="B8" s="171" t="s">
        <v>14</v>
      </c>
      <c r="C8" s="177">
        <v>5.6539785381656209E-2</v>
      </c>
      <c r="D8" s="178">
        <v>24.570277529095794</v>
      </c>
      <c r="E8" s="177">
        <v>5.2006084806997525E-2</v>
      </c>
      <c r="F8" s="179">
        <v>18.81398537477148</v>
      </c>
    </row>
    <row r="9" spans="2:6" s="1" customFormat="1" ht="19.5" customHeight="1" x14ac:dyDescent="0.25">
      <c r="B9" s="172" t="s">
        <v>6</v>
      </c>
      <c r="C9" s="180">
        <v>8.4784369305527432E-3</v>
      </c>
      <c r="D9" s="181">
        <v>35.722388059701494</v>
      </c>
      <c r="E9" s="180">
        <v>8.0813842935919377E-3</v>
      </c>
      <c r="F9" s="182">
        <v>15.241176470588234</v>
      </c>
    </row>
    <row r="10" spans="2:6" s="1" customFormat="1" ht="19.5" customHeight="1" x14ac:dyDescent="0.25">
      <c r="B10" s="171" t="s">
        <v>15</v>
      </c>
      <c r="C10" s="177">
        <v>0.11614193156509414</v>
      </c>
      <c r="D10" s="178">
        <v>21.441054696012202</v>
      </c>
      <c r="E10" s="177">
        <v>0.13431736071496483</v>
      </c>
      <c r="F10" s="179">
        <v>15.034861086533358</v>
      </c>
    </row>
    <row r="11" spans="2:6" s="1" customFormat="1" ht="19.5" customHeight="1" x14ac:dyDescent="0.25">
      <c r="B11" s="172" t="s">
        <v>16</v>
      </c>
      <c r="C11" s="180">
        <v>0.10434804616319093</v>
      </c>
      <c r="D11" s="181">
        <v>29.613145767644919</v>
      </c>
      <c r="E11" s="180">
        <v>0.10503422703936109</v>
      </c>
      <c r="F11" s="182">
        <v>25.127856981217469</v>
      </c>
    </row>
    <row r="12" spans="2:6" s="1" customFormat="1" ht="19.5" customHeight="1" x14ac:dyDescent="0.25">
      <c r="B12" s="171" t="s">
        <v>9</v>
      </c>
      <c r="C12" s="177">
        <v>5.0263211176351491E-2</v>
      </c>
      <c r="D12" s="178">
        <v>146.00503524672709</v>
      </c>
      <c r="E12" s="177">
        <v>4.7014641566837802E-2</v>
      </c>
      <c r="F12" s="179">
        <v>115.30788675429727</v>
      </c>
    </row>
    <row r="13" spans="2:6" s="1" customFormat="1" ht="19.5" customHeight="1" x14ac:dyDescent="0.25">
      <c r="B13" s="172" t="s">
        <v>17</v>
      </c>
      <c r="C13" s="180">
        <v>7.3699129378416689E-2</v>
      </c>
      <c r="D13" s="181">
        <v>24.547046703296704</v>
      </c>
      <c r="E13" s="180">
        <v>7.591747480509603E-2</v>
      </c>
      <c r="F13" s="182">
        <v>19.795241077019412</v>
      </c>
    </row>
    <row r="14" spans="2:6" s="1" customFormat="1" ht="19.5" customHeight="1" x14ac:dyDescent="0.25">
      <c r="B14" s="171" t="s">
        <v>85</v>
      </c>
      <c r="C14" s="177">
        <v>0.13580684349058514</v>
      </c>
      <c r="D14" s="178">
        <v>28.010622437569886</v>
      </c>
      <c r="E14" s="177">
        <v>0.12735310895607529</v>
      </c>
      <c r="F14" s="179">
        <v>20.739081746920494</v>
      </c>
    </row>
    <row r="15" spans="2:6" s="1" customFormat="1" ht="19.5" customHeight="1" x14ac:dyDescent="0.25">
      <c r="B15" s="172" t="s">
        <v>18</v>
      </c>
      <c r="C15" s="180">
        <v>0.12257035837214011</v>
      </c>
      <c r="D15" s="181">
        <v>31.628123064216396</v>
      </c>
      <c r="E15" s="180">
        <v>0.11756037269442859</v>
      </c>
      <c r="F15" s="182">
        <v>23.20501415285079</v>
      </c>
    </row>
    <row r="16" spans="2:6" s="1" customFormat="1" ht="19.5" customHeight="1" x14ac:dyDescent="0.25">
      <c r="B16" s="171" t="s">
        <v>7</v>
      </c>
      <c r="C16" s="177">
        <v>4.0671188499696295E-2</v>
      </c>
      <c r="D16" s="178">
        <v>51.556938394523961</v>
      </c>
      <c r="E16" s="177">
        <v>4.0145464917284657E-2</v>
      </c>
      <c r="F16" s="179">
        <v>39.754884547069274</v>
      </c>
    </row>
    <row r="17" spans="2:7" s="1" customFormat="1" ht="19.5" customHeight="1" x14ac:dyDescent="0.25">
      <c r="B17" s="172" t="s">
        <v>10</v>
      </c>
      <c r="C17" s="180">
        <v>3.2015590200445435E-2</v>
      </c>
      <c r="D17" s="181">
        <v>108.89565217391305</v>
      </c>
      <c r="E17" s="180">
        <v>3.1351017303669897E-2</v>
      </c>
      <c r="F17" s="182">
        <v>60.304776345716455</v>
      </c>
    </row>
    <row r="18" spans="2:7" s="1" customFormat="1" ht="19.5" customHeight="1" x14ac:dyDescent="0.25">
      <c r="B18" s="173" t="s">
        <v>86</v>
      </c>
      <c r="C18" s="183">
        <v>9.0858473375177162E-3</v>
      </c>
      <c r="D18" s="184">
        <v>147.99442896935932</v>
      </c>
      <c r="E18" s="183">
        <v>7.6773150789123407E-3</v>
      </c>
      <c r="F18" s="185">
        <v>163.82662538699691</v>
      </c>
    </row>
    <row r="19" spans="2:7" s="1" customFormat="1" ht="19.5" customHeight="1" x14ac:dyDescent="0.25">
      <c r="B19" s="148" t="s">
        <v>3</v>
      </c>
      <c r="C19" s="146">
        <f>SUM(C5:C18)</f>
        <v>1</v>
      </c>
      <c r="D19" s="147">
        <v>38.757415468718364</v>
      </c>
      <c r="E19" s="146">
        <v>0.99999999999999989</v>
      </c>
      <c r="F19" s="147">
        <v>28.813542805533107</v>
      </c>
      <c r="G19" s="111"/>
    </row>
    <row r="24" spans="2:7" x14ac:dyDescent="0.25">
      <c r="C24" s="43"/>
    </row>
    <row r="25" spans="2:7" x14ac:dyDescent="0.25">
      <c r="C25" s="43"/>
    </row>
    <row r="26" spans="2:7" x14ac:dyDescent="0.25">
      <c r="C26" s="43"/>
    </row>
  </sheetData>
  <sortState xmlns:xlrd2="http://schemas.microsoft.com/office/spreadsheetml/2017/richdata2" ref="B5:D18">
    <sortCondition ref="B5:B18"/>
  </sortState>
  <mergeCells count="3">
    <mergeCell ref="B3:B4"/>
    <mergeCell ref="C3:D3"/>
    <mergeCell ref="E3:F3"/>
  </mergeCells>
  <pageMargins left="0.7" right="0.7" top="0.75" bottom="0.75" header="0.3" footer="0.3"/>
  <pageSetup paperSize="9" orientation="portrait" r:id="rId1"/>
  <headerFooter>
    <oddFooter>&amp;L&amp;1#&amp;"Calibri"&amp;10&amp;KA80000Interne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9CCB-29E7-41E6-99A9-52143ED7FE31}">
  <sheetPr>
    <tabColor theme="5" tint="0.39997558519241921"/>
  </sheetPr>
  <dimension ref="B1:G21"/>
  <sheetViews>
    <sheetView workbookViewId="0">
      <selection activeCell="B24" sqref="B24"/>
    </sheetView>
  </sheetViews>
  <sheetFormatPr baseColWidth="10" defaultColWidth="11.42578125" defaultRowHeight="15" x14ac:dyDescent="0.25"/>
  <cols>
    <col min="1" max="1" width="3.140625" style="4" customWidth="1"/>
    <col min="2" max="2" width="35.85546875" style="4" customWidth="1"/>
    <col min="3" max="3" width="19" style="4" bestFit="1" customWidth="1"/>
    <col min="4" max="16384" width="11.42578125" style="4"/>
  </cols>
  <sheetData>
    <row r="1" spans="2:7" x14ac:dyDescent="0.25">
      <c r="B1" s="58" t="s">
        <v>122</v>
      </c>
      <c r="F1" s="189"/>
      <c r="G1" s="189"/>
    </row>
    <row r="3" spans="2:7" x14ac:dyDescent="0.25">
      <c r="B3" s="191" t="s">
        <v>11</v>
      </c>
      <c r="C3" s="192" t="s">
        <v>8</v>
      </c>
    </row>
    <row r="4" spans="2:7" x14ac:dyDescent="0.25">
      <c r="B4" s="59" t="s">
        <v>12</v>
      </c>
      <c r="C4" s="186">
        <v>64.49847978327729</v>
      </c>
    </row>
    <row r="5" spans="2:7" x14ac:dyDescent="0.25">
      <c r="B5" s="59" t="s">
        <v>13</v>
      </c>
      <c r="C5" s="186">
        <v>161.24021463381112</v>
      </c>
    </row>
    <row r="6" spans="2:7" x14ac:dyDescent="0.25">
      <c r="B6" s="59" t="s">
        <v>5</v>
      </c>
      <c r="C6" s="186">
        <v>53.482462791673861</v>
      </c>
    </row>
    <row r="7" spans="2:7" x14ac:dyDescent="0.25">
      <c r="B7" s="59" t="s">
        <v>14</v>
      </c>
      <c r="C7" s="186">
        <v>95.268265095316849</v>
      </c>
    </row>
    <row r="8" spans="2:7" x14ac:dyDescent="0.25">
      <c r="B8" s="59" t="s">
        <v>6</v>
      </c>
      <c r="C8" s="186">
        <v>111.37845719581354</v>
      </c>
    </row>
    <row r="9" spans="2:7" x14ac:dyDescent="0.25">
      <c r="B9" s="59" t="s">
        <v>15</v>
      </c>
      <c r="C9" s="186">
        <v>112.66275455583384</v>
      </c>
    </row>
    <row r="10" spans="2:7" x14ac:dyDescent="0.25">
      <c r="B10" s="59" t="s">
        <v>16</v>
      </c>
      <c r="C10" s="186">
        <v>82.118592878868057</v>
      </c>
    </row>
    <row r="11" spans="2:7" x14ac:dyDescent="0.25">
      <c r="B11" s="59" t="s">
        <v>9</v>
      </c>
      <c r="C11" s="186">
        <v>17.41953836124603</v>
      </c>
    </row>
    <row r="12" spans="2:7" x14ac:dyDescent="0.25">
      <c r="B12" s="59" t="s">
        <v>17</v>
      </c>
      <c r="C12" s="186">
        <v>105.09307621201987</v>
      </c>
    </row>
    <row r="13" spans="2:7" x14ac:dyDescent="0.25">
      <c r="B13" s="59" t="s">
        <v>85</v>
      </c>
      <c r="C13" s="186">
        <v>97.239403378465198</v>
      </c>
    </row>
    <row r="14" spans="2:7" x14ac:dyDescent="0.25">
      <c r="B14" s="59" t="s">
        <v>18</v>
      </c>
      <c r="C14" s="186">
        <v>92.518959185440366</v>
      </c>
    </row>
    <row r="15" spans="2:7" x14ac:dyDescent="0.25">
      <c r="B15" s="59" t="s">
        <v>7</v>
      </c>
      <c r="C15" s="186">
        <v>45.872558855902504</v>
      </c>
    </row>
    <row r="16" spans="2:7" x14ac:dyDescent="0.25">
      <c r="B16" s="59" t="s">
        <v>10</v>
      </c>
      <c r="C16" s="186">
        <v>27.522481847531633</v>
      </c>
    </row>
    <row r="17" spans="2:3" x14ac:dyDescent="0.25">
      <c r="B17" s="59" t="s">
        <v>92</v>
      </c>
      <c r="C17" s="186">
        <v>17.542498845532212</v>
      </c>
    </row>
    <row r="21" spans="2:3" x14ac:dyDescent="0.25">
      <c r="C21" s="66"/>
    </row>
  </sheetData>
  <sortState xmlns:xlrd2="http://schemas.microsoft.com/office/spreadsheetml/2017/richdata2" ref="B4:C16">
    <sortCondition ref="B4:B16"/>
  </sortState>
  <pageMargins left="0.7" right="0.7" top="0.75" bottom="0.75" header="0.3" footer="0.3"/>
  <pageSetup paperSize="9" orientation="portrait" r:id="rId1"/>
  <headerFooter>
    <oddFooter>&amp;L&amp;1#&amp;"Calibri"&amp;10&amp;KA80000Interne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92D050"/>
  </sheetPr>
  <dimension ref="B1:D9"/>
  <sheetViews>
    <sheetView tabSelected="1" workbookViewId="0">
      <selection activeCell="C23" sqref="C23"/>
    </sheetView>
  </sheetViews>
  <sheetFormatPr baseColWidth="10" defaultColWidth="11.42578125" defaultRowHeight="15" x14ac:dyDescent="0.25"/>
  <cols>
    <col min="1" max="1" width="6" style="3" customWidth="1"/>
    <col min="2" max="2" width="22.5703125" style="3" customWidth="1"/>
    <col min="3" max="3" width="14.5703125" style="3" bestFit="1" customWidth="1"/>
    <col min="4" max="4" width="13.28515625" style="3" customWidth="1"/>
    <col min="5" max="16384" width="11.42578125" style="3"/>
  </cols>
  <sheetData>
    <row r="1" spans="2:4" x14ac:dyDescent="0.25">
      <c r="B1" s="50" t="s">
        <v>115</v>
      </c>
    </row>
    <row r="2" spans="2:4" ht="15.75" thickBot="1" x14ac:dyDescent="0.3"/>
    <row r="3" spans="2:4" ht="34.5" customHeight="1" x14ac:dyDescent="0.25">
      <c r="B3" s="86" t="s">
        <v>94</v>
      </c>
      <c r="C3" s="87" t="s">
        <v>25</v>
      </c>
      <c r="D3" s="87" t="s">
        <v>83</v>
      </c>
    </row>
    <row r="4" spans="2:4" x14ac:dyDescent="0.25">
      <c r="B4" s="112" t="s">
        <v>31</v>
      </c>
      <c r="C4" s="82">
        <v>637.06500000000005</v>
      </c>
      <c r="D4" s="82">
        <v>393.95</v>
      </c>
    </row>
    <row r="5" spans="2:4" ht="21" customHeight="1" thickBot="1" x14ac:dyDescent="0.3">
      <c r="B5" s="113" t="s">
        <v>33</v>
      </c>
      <c r="C5" s="83">
        <f>C4/C8</f>
        <v>0.41600631585958575</v>
      </c>
      <c r="D5" s="83">
        <f>D4/D8</f>
        <v>0.3249605502263877</v>
      </c>
    </row>
    <row r="6" spans="2:4" x14ac:dyDescent="0.25">
      <c r="B6" s="114" t="s">
        <v>32</v>
      </c>
      <c r="C6" s="85">
        <v>894.31799999999998</v>
      </c>
      <c r="D6" s="85">
        <v>818.351</v>
      </c>
    </row>
    <row r="7" spans="2:4" ht="15.75" thickBot="1" x14ac:dyDescent="0.3">
      <c r="B7" s="115" t="s">
        <v>33</v>
      </c>
      <c r="C7" s="84">
        <f>C6/C8</f>
        <v>0.58399368414041419</v>
      </c>
      <c r="D7" s="84">
        <f>D6/D8</f>
        <v>0.67503944977361241</v>
      </c>
    </row>
    <row r="8" spans="2:4" x14ac:dyDescent="0.25">
      <c r="B8" s="116" t="s">
        <v>26</v>
      </c>
      <c r="C8" s="88">
        <f>C4+C6</f>
        <v>1531.383</v>
      </c>
      <c r="D8" s="88">
        <f>D4+D6</f>
        <v>1212.3009999999999</v>
      </c>
    </row>
    <row r="9" spans="2:4" ht="15.75" thickBot="1" x14ac:dyDescent="0.3">
      <c r="B9" s="117" t="s">
        <v>116</v>
      </c>
      <c r="C9" s="136" t="s">
        <v>123</v>
      </c>
      <c r="D9" s="118">
        <f>D8/1215.088-1</f>
        <v>-2.293661035250194E-3</v>
      </c>
    </row>
  </sheetData>
  <pageMargins left="0.7" right="0.7" top="0.75" bottom="0.75" header="0.3" footer="0.3"/>
  <pageSetup paperSize="9" orientation="portrait" r:id="rId1"/>
  <headerFooter>
    <oddFooter>&amp;L&amp;1#&amp;"Calibri"&amp;10&amp;KA80000Interne</oddFooter>
  </headerFooter>
  <ignoredErrors>
    <ignoredError sqref="C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2812-FED2-4C1F-A660-04D10608829C}">
  <dimension ref="A1:Q11"/>
  <sheetViews>
    <sheetView workbookViewId="0">
      <selection activeCell="B27" sqref="B27"/>
    </sheetView>
  </sheetViews>
  <sheetFormatPr baseColWidth="10" defaultColWidth="11.42578125" defaultRowHeight="15" x14ac:dyDescent="0.25"/>
  <cols>
    <col min="1" max="1" width="36" style="4" bestFit="1" customWidth="1"/>
    <col min="2" max="15" width="11.42578125" style="4"/>
    <col min="16" max="16" width="16.7109375" style="4" customWidth="1"/>
    <col min="17" max="17" width="18.7109375" style="4" customWidth="1"/>
    <col min="18" max="16384" width="11.42578125" style="4"/>
  </cols>
  <sheetData>
    <row r="1" spans="1:17" x14ac:dyDescent="0.25">
      <c r="A1" s="50" t="s">
        <v>113</v>
      </c>
    </row>
    <row r="3" spans="1:17" x14ac:dyDescent="0.25">
      <c r="A3" s="119" t="s">
        <v>109</v>
      </c>
      <c r="B3" s="120">
        <v>2010</v>
      </c>
      <c r="C3" s="120">
        <v>2011</v>
      </c>
      <c r="D3" s="120">
        <v>2012</v>
      </c>
      <c r="E3" s="120">
        <v>2013</v>
      </c>
      <c r="F3" s="120">
        <v>2014</v>
      </c>
      <c r="G3" s="120">
        <v>2015</v>
      </c>
      <c r="H3" s="120">
        <v>2016</v>
      </c>
      <c r="I3" s="120">
        <v>2017</v>
      </c>
      <c r="J3" s="120">
        <v>2018</v>
      </c>
      <c r="K3" s="120">
        <v>2019</v>
      </c>
      <c r="L3" s="120">
        <v>2020</v>
      </c>
      <c r="M3" s="120">
        <v>2021</v>
      </c>
      <c r="N3" s="120">
        <v>2022</v>
      </c>
      <c r="O3" s="120">
        <v>2023</v>
      </c>
    </row>
    <row r="4" spans="1:17" x14ac:dyDescent="0.25">
      <c r="A4" s="89" t="s">
        <v>110</v>
      </c>
      <c r="B4" s="90">
        <v>1085757</v>
      </c>
      <c r="C4" s="90">
        <v>1112584</v>
      </c>
      <c r="D4" s="90">
        <v>1109663</v>
      </c>
      <c r="E4" s="90">
        <v>1138241</v>
      </c>
      <c r="F4" s="90">
        <v>1164955</v>
      </c>
      <c r="G4" s="90">
        <v>1147805</v>
      </c>
      <c r="H4" s="90">
        <v>1140683</v>
      </c>
      <c r="I4" s="90">
        <v>1138039</v>
      </c>
      <c r="J4" s="90">
        <v>1117231</v>
      </c>
      <c r="K4" s="90">
        <v>1120390</v>
      </c>
      <c r="L4" s="91">
        <v>1076134</v>
      </c>
      <c r="M4" s="91">
        <v>1150741</v>
      </c>
      <c r="N4" s="92">
        <v>1215088</v>
      </c>
      <c r="O4" s="92">
        <v>1212301</v>
      </c>
    </row>
    <row r="5" spans="1:17" x14ac:dyDescent="0.25">
      <c r="A5" s="89" t="s">
        <v>111</v>
      </c>
      <c r="B5" s="90">
        <v>1398912</v>
      </c>
      <c r="C5" s="90">
        <v>1421467</v>
      </c>
      <c r="D5" s="90">
        <v>1447396</v>
      </c>
      <c r="E5" s="90">
        <v>1470934</v>
      </c>
      <c r="F5" s="90">
        <v>1493098</v>
      </c>
      <c r="G5" s="90">
        <v>1495060</v>
      </c>
      <c r="H5" s="90">
        <v>1499240</v>
      </c>
      <c r="I5" s="90">
        <v>1499752</v>
      </c>
      <c r="J5" s="90">
        <v>1493920</v>
      </c>
      <c r="K5" s="90">
        <v>1491826</v>
      </c>
      <c r="L5" s="91">
        <v>1497889</v>
      </c>
      <c r="M5" s="91">
        <v>1511539</v>
      </c>
      <c r="N5" s="92">
        <v>1521397</v>
      </c>
      <c r="O5" s="92">
        <v>1531383</v>
      </c>
    </row>
    <row r="6" spans="1:17" x14ac:dyDescent="0.25">
      <c r="A6" s="97"/>
      <c r="B6" s="93"/>
      <c r="C6" s="93"/>
      <c r="D6" s="93"/>
      <c r="E6" s="93"/>
      <c r="F6" s="93"/>
      <c r="G6" s="93"/>
      <c r="H6" s="93"/>
      <c r="I6" s="93"/>
      <c r="J6" s="93"/>
      <c r="K6" s="93"/>
      <c r="L6" s="94"/>
      <c r="M6" s="94"/>
      <c r="N6" s="95"/>
      <c r="O6" s="95"/>
    </row>
    <row r="7" spans="1:17" s="76" customFormat="1" x14ac:dyDescent="0.25">
      <c r="A7" s="121" t="s">
        <v>112</v>
      </c>
      <c r="B7" s="122"/>
      <c r="C7" s="122" t="s">
        <v>95</v>
      </c>
      <c r="D7" s="122" t="s">
        <v>96</v>
      </c>
      <c r="E7" s="122" t="s">
        <v>97</v>
      </c>
      <c r="F7" s="122" t="s">
        <v>98</v>
      </c>
      <c r="G7" s="122" t="s">
        <v>99</v>
      </c>
      <c r="H7" s="122" t="s">
        <v>100</v>
      </c>
      <c r="I7" s="122" t="s">
        <v>101</v>
      </c>
      <c r="J7" s="122" t="s">
        <v>102</v>
      </c>
      <c r="K7" s="122" t="s">
        <v>103</v>
      </c>
      <c r="L7" s="122" t="s">
        <v>104</v>
      </c>
      <c r="M7" s="122" t="s">
        <v>105</v>
      </c>
      <c r="N7" s="122" t="s">
        <v>87</v>
      </c>
      <c r="O7" s="126" t="s">
        <v>114</v>
      </c>
      <c r="P7" s="198" t="s">
        <v>106</v>
      </c>
      <c r="Q7" s="199"/>
    </row>
    <row r="8" spans="1:17" s="76" customFormat="1" x14ac:dyDescent="0.25">
      <c r="A8" s="123"/>
      <c r="B8" s="124"/>
      <c r="C8" s="124"/>
      <c r="D8" s="124"/>
      <c r="E8" s="124"/>
      <c r="F8" s="124"/>
      <c r="G8" s="124"/>
      <c r="H8" s="124"/>
      <c r="I8" s="124"/>
      <c r="J8" s="124"/>
      <c r="K8" s="124"/>
      <c r="L8" s="124"/>
      <c r="M8" s="124"/>
      <c r="N8" s="124"/>
      <c r="O8" s="125"/>
      <c r="P8" s="123" t="s">
        <v>107</v>
      </c>
      <c r="Q8" s="125" t="s">
        <v>108</v>
      </c>
    </row>
    <row r="9" spans="1:17" s="76" customFormat="1" x14ac:dyDescent="0.25">
      <c r="A9" s="98" t="s">
        <v>110</v>
      </c>
      <c r="B9" s="99"/>
      <c r="C9" s="101">
        <f>C4/B4-1</f>
        <v>2.4708106878426728E-2</v>
      </c>
      <c r="D9" s="101">
        <f t="shared" ref="D9:N9" si="0">D4/C4-1</f>
        <v>-2.6254197435878757E-3</v>
      </c>
      <c r="E9" s="101">
        <f t="shared" si="0"/>
        <v>2.5753764881770502E-2</v>
      </c>
      <c r="F9" s="101">
        <f t="shared" si="0"/>
        <v>2.3469546431731159E-2</v>
      </c>
      <c r="G9" s="101">
        <f t="shared" si="0"/>
        <v>-1.4721598688361315E-2</v>
      </c>
      <c r="H9" s="101">
        <f t="shared" si="0"/>
        <v>-6.2048867185627854E-3</v>
      </c>
      <c r="I9" s="101">
        <f t="shared" si="0"/>
        <v>-2.3179095331481436E-3</v>
      </c>
      <c r="J9" s="101">
        <f t="shared" si="0"/>
        <v>-1.8284083410146756E-2</v>
      </c>
      <c r="K9" s="101">
        <f t="shared" si="0"/>
        <v>2.8275262680681479E-3</v>
      </c>
      <c r="L9" s="101">
        <f t="shared" si="0"/>
        <v>-3.9500531065075561E-2</v>
      </c>
      <c r="M9" s="101">
        <f t="shared" si="0"/>
        <v>6.932872671990653E-2</v>
      </c>
      <c r="N9" s="101">
        <f t="shared" si="0"/>
        <v>5.5917882477464431E-2</v>
      </c>
      <c r="O9" s="101">
        <f>O4/N4-1</f>
        <v>-2.293661035250083E-3</v>
      </c>
      <c r="P9" s="100">
        <f>(O4/E4)^(1/10)-1</f>
        <v>6.3235214053025679E-3</v>
      </c>
      <c r="Q9" s="102">
        <f>O4/E4-1</f>
        <v>6.5065306907763798E-2</v>
      </c>
    </row>
    <row r="10" spans="1:17" s="76" customFormat="1" x14ac:dyDescent="0.25">
      <c r="A10" s="98" t="s">
        <v>111</v>
      </c>
      <c r="B10" s="99"/>
      <c r="C10" s="101">
        <f>C5/B5-1</f>
        <v>1.6123244349894872E-2</v>
      </c>
      <c r="D10" s="101">
        <f t="shared" ref="D10:N10" si="1">D5/C5-1</f>
        <v>1.8241014388656218E-2</v>
      </c>
      <c r="E10" s="101">
        <f t="shared" si="1"/>
        <v>1.6262308310925233E-2</v>
      </c>
      <c r="F10" s="101">
        <f t="shared" si="1"/>
        <v>1.506797721719666E-2</v>
      </c>
      <c r="G10" s="101">
        <f t="shared" si="1"/>
        <v>1.3140463653424916E-3</v>
      </c>
      <c r="H10" s="101">
        <f t="shared" si="1"/>
        <v>2.7958744130669455E-3</v>
      </c>
      <c r="I10" s="101">
        <f t="shared" si="1"/>
        <v>3.4150636322394234E-4</v>
      </c>
      <c r="J10" s="101">
        <f t="shared" si="1"/>
        <v>-3.8886429222965146E-3</v>
      </c>
      <c r="K10" s="101">
        <f t="shared" si="1"/>
        <v>-1.4016814822748191E-3</v>
      </c>
      <c r="L10" s="101">
        <f t="shared" si="1"/>
        <v>4.0641468911253309E-3</v>
      </c>
      <c r="M10" s="101">
        <f t="shared" si="1"/>
        <v>9.112824782076645E-3</v>
      </c>
      <c r="N10" s="101">
        <f t="shared" si="1"/>
        <v>6.5218297377704904E-3</v>
      </c>
      <c r="O10" s="101">
        <f>O5/N5-1</f>
        <v>6.5637042796851119E-3</v>
      </c>
      <c r="P10" s="100">
        <f>(O5/E5)^(1/10)-1</f>
        <v>4.0354882934012792E-3</v>
      </c>
      <c r="Q10" s="102">
        <f>O5/E5-1</f>
        <v>4.1095657588987589E-2</v>
      </c>
    </row>
    <row r="11" spans="1:17" s="76" customFormat="1" x14ac:dyDescent="0.25">
      <c r="A11" s="96"/>
      <c r="B11" s="93"/>
      <c r="C11" s="93"/>
      <c r="D11" s="93"/>
      <c r="E11" s="93"/>
      <c r="F11" s="93"/>
      <c r="G11" s="93"/>
      <c r="H11" s="93"/>
      <c r="I11" s="93"/>
      <c r="J11" s="93"/>
      <c r="K11" s="93"/>
      <c r="L11" s="94"/>
      <c r="M11" s="94"/>
      <c r="N11" s="95"/>
      <c r="O11" s="95"/>
    </row>
  </sheetData>
  <mergeCells count="1">
    <mergeCell ref="P7:Q7"/>
  </mergeCells>
  <phoneticPr fontId="3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A8F2-736F-4F49-A5FD-D6AB19FD0128}">
  <sheetPr>
    <tabColor rgb="FFFFFF00"/>
  </sheetPr>
  <dimension ref="A1:M60"/>
  <sheetViews>
    <sheetView zoomScale="80" zoomScaleNormal="80" workbookViewId="0">
      <selection activeCell="J41" sqref="J41"/>
    </sheetView>
  </sheetViews>
  <sheetFormatPr baseColWidth="10" defaultColWidth="11.42578125" defaultRowHeight="15" x14ac:dyDescent="0.25"/>
  <cols>
    <col min="1" max="4" width="11.42578125" style="4"/>
    <col min="5" max="5" width="11.42578125" style="62" customWidth="1"/>
    <col min="6" max="6" width="13.7109375" style="62" bestFit="1" customWidth="1"/>
    <col min="7" max="7" width="11.42578125" style="62"/>
    <col min="8" max="9" width="11.42578125" style="4"/>
    <col min="10" max="10" width="32.7109375" style="4" customWidth="1"/>
    <col min="11" max="16384" width="11.42578125" style="4"/>
  </cols>
  <sheetData>
    <row r="1" spans="1:7" x14ac:dyDescent="0.25">
      <c r="A1" s="32" t="s">
        <v>118</v>
      </c>
      <c r="B1" s="33"/>
      <c r="C1" s="33"/>
      <c r="D1" s="33"/>
    </row>
    <row r="3" spans="1:7" x14ac:dyDescent="0.25">
      <c r="A3" s="28" t="s">
        <v>89</v>
      </c>
      <c r="B3" s="28" t="s">
        <v>0</v>
      </c>
      <c r="C3" s="28" t="s">
        <v>1</v>
      </c>
      <c r="D3" s="28" t="s">
        <v>26</v>
      </c>
      <c r="E3" s="63" t="s">
        <v>29</v>
      </c>
      <c r="F3" s="63" t="s">
        <v>0</v>
      </c>
      <c r="G3" s="63" t="s">
        <v>1</v>
      </c>
    </row>
    <row r="4" spans="1:7" x14ac:dyDescent="0.25">
      <c r="A4" s="29">
        <v>15</v>
      </c>
      <c r="B4" s="29">
        <v>0</v>
      </c>
      <c r="C4" s="29">
        <v>0</v>
      </c>
      <c r="D4" s="29">
        <f>B4+C4</f>
        <v>0</v>
      </c>
      <c r="E4" s="62">
        <v>15</v>
      </c>
      <c r="F4" s="62">
        <f>B4*-1</f>
        <v>0</v>
      </c>
      <c r="G4" s="62">
        <f>C4</f>
        <v>0</v>
      </c>
    </row>
    <row r="5" spans="1:7" x14ac:dyDescent="0.25">
      <c r="A5" s="29">
        <v>16</v>
      </c>
      <c r="B5" s="29">
        <v>0</v>
      </c>
      <c r="C5" s="29">
        <v>0</v>
      </c>
      <c r="D5" s="29">
        <f t="shared" ref="D5:D58" si="0">B5+C5</f>
        <v>0</v>
      </c>
      <c r="E5" s="62">
        <v>16</v>
      </c>
      <c r="F5" s="62">
        <f t="shared" ref="F5:F58" si="1">B5*-1</f>
        <v>0</v>
      </c>
      <c r="G5" s="62">
        <f t="shared" ref="G5:G58" si="2">C5</f>
        <v>0</v>
      </c>
    </row>
    <row r="6" spans="1:7" x14ac:dyDescent="0.25">
      <c r="A6" s="29">
        <v>17</v>
      </c>
      <c r="B6" s="29">
        <v>0</v>
      </c>
      <c r="C6" s="29">
        <v>0</v>
      </c>
      <c r="D6" s="29">
        <f t="shared" si="0"/>
        <v>0</v>
      </c>
      <c r="E6" s="62">
        <v>17</v>
      </c>
      <c r="F6" s="62">
        <f t="shared" si="1"/>
        <v>0</v>
      </c>
      <c r="G6" s="62">
        <f t="shared" si="2"/>
        <v>0</v>
      </c>
    </row>
    <row r="7" spans="1:7" x14ac:dyDescent="0.25">
      <c r="A7" s="42">
        <v>18</v>
      </c>
      <c r="B7" s="29">
        <v>12</v>
      </c>
      <c r="C7" s="29">
        <v>5</v>
      </c>
      <c r="D7" s="29">
        <f t="shared" si="0"/>
        <v>17</v>
      </c>
      <c r="E7" s="62">
        <v>18</v>
      </c>
      <c r="F7" s="62">
        <f t="shared" si="1"/>
        <v>-12</v>
      </c>
      <c r="G7" s="62">
        <f t="shared" si="2"/>
        <v>5</v>
      </c>
    </row>
    <row r="8" spans="1:7" x14ac:dyDescent="0.25">
      <c r="A8" s="42">
        <v>19</v>
      </c>
      <c r="B8" s="29">
        <v>126</v>
      </c>
      <c r="C8" s="29">
        <v>39</v>
      </c>
      <c r="D8" s="29">
        <f t="shared" si="0"/>
        <v>165</v>
      </c>
      <c r="E8" s="62">
        <v>19</v>
      </c>
      <c r="F8" s="62">
        <f t="shared" si="1"/>
        <v>-126</v>
      </c>
      <c r="G8" s="62">
        <f t="shared" si="2"/>
        <v>39</v>
      </c>
    </row>
    <row r="9" spans="1:7" x14ac:dyDescent="0.25">
      <c r="A9" s="42">
        <v>20</v>
      </c>
      <c r="B9" s="29">
        <v>372</v>
      </c>
      <c r="C9" s="29">
        <v>137</v>
      </c>
      <c r="D9" s="29">
        <f t="shared" si="0"/>
        <v>509</v>
      </c>
      <c r="E9" s="62">
        <v>20</v>
      </c>
      <c r="F9" s="62">
        <f t="shared" si="1"/>
        <v>-372</v>
      </c>
      <c r="G9" s="62">
        <f t="shared" si="2"/>
        <v>137</v>
      </c>
    </row>
    <row r="10" spans="1:7" x14ac:dyDescent="0.25">
      <c r="A10" s="42">
        <v>21</v>
      </c>
      <c r="B10" s="29">
        <v>796</v>
      </c>
      <c r="C10" s="29">
        <v>390</v>
      </c>
      <c r="D10" s="29">
        <f t="shared" si="0"/>
        <v>1186</v>
      </c>
      <c r="E10" s="62">
        <v>21</v>
      </c>
      <c r="F10" s="62">
        <f t="shared" si="1"/>
        <v>-796</v>
      </c>
      <c r="G10" s="62">
        <f t="shared" si="2"/>
        <v>390</v>
      </c>
    </row>
    <row r="11" spans="1:7" x14ac:dyDescent="0.25">
      <c r="A11" s="42">
        <v>22</v>
      </c>
      <c r="B11" s="29">
        <v>1430</v>
      </c>
      <c r="C11" s="29">
        <v>902</v>
      </c>
      <c r="D11" s="29">
        <f t="shared" si="0"/>
        <v>2332</v>
      </c>
      <c r="E11" s="62">
        <v>22</v>
      </c>
      <c r="F11" s="62">
        <f t="shared" si="1"/>
        <v>-1430</v>
      </c>
      <c r="G11" s="62">
        <f t="shared" si="2"/>
        <v>902</v>
      </c>
    </row>
    <row r="12" spans="1:7" x14ac:dyDescent="0.25">
      <c r="A12" s="42">
        <v>23</v>
      </c>
      <c r="B12" s="29">
        <v>2033</v>
      </c>
      <c r="C12" s="29">
        <v>1660</v>
      </c>
      <c r="D12" s="29">
        <f t="shared" si="0"/>
        <v>3693</v>
      </c>
      <c r="E12" s="62">
        <v>23</v>
      </c>
      <c r="F12" s="62">
        <f t="shared" si="1"/>
        <v>-2033</v>
      </c>
      <c r="G12" s="62">
        <f t="shared" si="2"/>
        <v>1660</v>
      </c>
    </row>
    <row r="13" spans="1:7" x14ac:dyDescent="0.25">
      <c r="A13" s="42">
        <v>24</v>
      </c>
      <c r="B13" s="29">
        <v>2622</v>
      </c>
      <c r="C13" s="29">
        <v>2433</v>
      </c>
      <c r="D13" s="29">
        <f t="shared" si="0"/>
        <v>5055</v>
      </c>
      <c r="E13" s="62">
        <v>24</v>
      </c>
      <c r="F13" s="62">
        <f t="shared" si="1"/>
        <v>-2622</v>
      </c>
      <c r="G13" s="62">
        <f t="shared" si="2"/>
        <v>2433</v>
      </c>
    </row>
    <row r="14" spans="1:7" x14ac:dyDescent="0.25">
      <c r="A14" s="42">
        <v>25</v>
      </c>
      <c r="B14" s="29">
        <v>3431</v>
      </c>
      <c r="C14" s="29">
        <v>3439</v>
      </c>
      <c r="D14" s="29">
        <f t="shared" si="0"/>
        <v>6870</v>
      </c>
      <c r="E14" s="62">
        <v>25</v>
      </c>
      <c r="F14" s="62">
        <f t="shared" si="1"/>
        <v>-3431</v>
      </c>
      <c r="G14" s="62">
        <f t="shared" si="2"/>
        <v>3439</v>
      </c>
    </row>
    <row r="15" spans="1:7" x14ac:dyDescent="0.25">
      <c r="A15" s="42">
        <v>26</v>
      </c>
      <c r="B15" s="29">
        <v>4013</v>
      </c>
      <c r="C15" s="29">
        <v>4380</v>
      </c>
      <c r="D15" s="29">
        <f t="shared" si="0"/>
        <v>8393</v>
      </c>
      <c r="E15" s="62">
        <v>26</v>
      </c>
      <c r="F15" s="62">
        <f t="shared" si="1"/>
        <v>-4013</v>
      </c>
      <c r="G15" s="62">
        <f t="shared" si="2"/>
        <v>4380</v>
      </c>
    </row>
    <row r="16" spans="1:7" x14ac:dyDescent="0.25">
      <c r="A16" s="42">
        <v>27</v>
      </c>
      <c r="B16" s="29">
        <v>5132</v>
      </c>
      <c r="C16" s="29">
        <v>5760</v>
      </c>
      <c r="D16" s="29">
        <f t="shared" si="0"/>
        <v>10892</v>
      </c>
      <c r="E16" s="62">
        <v>27</v>
      </c>
      <c r="F16" s="62">
        <f t="shared" si="1"/>
        <v>-5132</v>
      </c>
      <c r="G16" s="62">
        <f t="shared" si="2"/>
        <v>5760</v>
      </c>
    </row>
    <row r="17" spans="1:13" x14ac:dyDescent="0.25">
      <c r="A17" s="42">
        <v>28</v>
      </c>
      <c r="B17" s="29">
        <v>6175</v>
      </c>
      <c r="C17" s="29">
        <v>6868</v>
      </c>
      <c r="D17" s="29">
        <f t="shared" si="0"/>
        <v>13043</v>
      </c>
      <c r="E17" s="62">
        <v>28</v>
      </c>
      <c r="F17" s="62">
        <f t="shared" si="1"/>
        <v>-6175</v>
      </c>
      <c r="G17" s="62">
        <f t="shared" si="2"/>
        <v>6868</v>
      </c>
    </row>
    <row r="18" spans="1:13" x14ac:dyDescent="0.25">
      <c r="A18" s="42">
        <v>29</v>
      </c>
      <c r="B18" s="29">
        <v>6780</v>
      </c>
      <c r="C18" s="29">
        <v>8022</v>
      </c>
      <c r="D18" s="29">
        <f t="shared" si="0"/>
        <v>14802</v>
      </c>
      <c r="E18" s="62">
        <v>29</v>
      </c>
      <c r="F18" s="62">
        <f t="shared" si="1"/>
        <v>-6780</v>
      </c>
      <c r="G18" s="62">
        <f t="shared" si="2"/>
        <v>8022</v>
      </c>
    </row>
    <row r="19" spans="1:13" x14ac:dyDescent="0.25">
      <c r="A19" s="42">
        <v>30</v>
      </c>
      <c r="B19" s="29">
        <v>7835</v>
      </c>
      <c r="C19" s="29">
        <v>9206</v>
      </c>
      <c r="D19" s="29">
        <f t="shared" si="0"/>
        <v>17041</v>
      </c>
      <c r="E19" s="62">
        <v>30</v>
      </c>
      <c r="F19" s="62">
        <f t="shared" si="1"/>
        <v>-7835</v>
      </c>
      <c r="G19" s="62">
        <f t="shared" si="2"/>
        <v>9206</v>
      </c>
    </row>
    <row r="20" spans="1:13" x14ac:dyDescent="0.25">
      <c r="A20" s="42">
        <v>31</v>
      </c>
      <c r="B20" s="29">
        <v>8835</v>
      </c>
      <c r="C20" s="29">
        <v>10867</v>
      </c>
      <c r="D20" s="29">
        <f t="shared" si="0"/>
        <v>19702</v>
      </c>
      <c r="E20" s="62">
        <v>31</v>
      </c>
      <c r="F20" s="62">
        <f t="shared" si="1"/>
        <v>-8835</v>
      </c>
      <c r="G20" s="62">
        <f t="shared" si="2"/>
        <v>10867</v>
      </c>
    </row>
    <row r="21" spans="1:13" x14ac:dyDescent="0.25">
      <c r="A21" s="42">
        <v>32</v>
      </c>
      <c r="B21" s="29">
        <v>9928</v>
      </c>
      <c r="C21" s="29">
        <v>12304</v>
      </c>
      <c r="D21" s="29">
        <f t="shared" si="0"/>
        <v>22232</v>
      </c>
      <c r="E21" s="62">
        <v>32</v>
      </c>
      <c r="F21" s="62">
        <f t="shared" si="1"/>
        <v>-9928</v>
      </c>
      <c r="G21" s="62">
        <f t="shared" si="2"/>
        <v>12304</v>
      </c>
    </row>
    <row r="22" spans="1:13" x14ac:dyDescent="0.25">
      <c r="A22" s="42">
        <v>33</v>
      </c>
      <c r="B22" s="29">
        <v>10631</v>
      </c>
      <c r="C22" s="29">
        <v>13797</v>
      </c>
      <c r="D22" s="29">
        <f t="shared" si="0"/>
        <v>24428</v>
      </c>
      <c r="E22" s="62">
        <v>33</v>
      </c>
      <c r="F22" s="62">
        <f t="shared" si="1"/>
        <v>-10631</v>
      </c>
      <c r="G22" s="62">
        <f t="shared" si="2"/>
        <v>13797</v>
      </c>
    </row>
    <row r="23" spans="1:13" x14ac:dyDescent="0.25">
      <c r="A23" s="42">
        <v>34</v>
      </c>
      <c r="B23" s="29">
        <v>11618</v>
      </c>
      <c r="C23" s="29">
        <v>15336</v>
      </c>
      <c r="D23" s="29">
        <f t="shared" si="0"/>
        <v>26954</v>
      </c>
      <c r="E23" s="62">
        <v>34</v>
      </c>
      <c r="F23" s="62">
        <f t="shared" si="1"/>
        <v>-11618</v>
      </c>
      <c r="G23" s="62">
        <f t="shared" si="2"/>
        <v>15336</v>
      </c>
    </row>
    <row r="24" spans="1:13" x14ac:dyDescent="0.25">
      <c r="A24" s="42">
        <v>35</v>
      </c>
      <c r="B24" s="29">
        <v>12267</v>
      </c>
      <c r="C24" s="29">
        <v>16642</v>
      </c>
      <c r="D24" s="29">
        <f t="shared" si="0"/>
        <v>28909</v>
      </c>
      <c r="E24" s="62">
        <v>35</v>
      </c>
      <c r="F24" s="62">
        <f t="shared" si="1"/>
        <v>-12267</v>
      </c>
      <c r="G24" s="62">
        <f t="shared" si="2"/>
        <v>16642</v>
      </c>
    </row>
    <row r="25" spans="1:13" x14ac:dyDescent="0.25">
      <c r="A25" s="42">
        <v>36</v>
      </c>
      <c r="B25" s="29">
        <v>12845</v>
      </c>
      <c r="C25" s="29">
        <v>17749</v>
      </c>
      <c r="D25" s="29">
        <f t="shared" si="0"/>
        <v>30594</v>
      </c>
      <c r="E25" s="62">
        <v>36</v>
      </c>
      <c r="F25" s="62">
        <f t="shared" si="1"/>
        <v>-12845</v>
      </c>
      <c r="G25" s="62">
        <f t="shared" si="2"/>
        <v>17749</v>
      </c>
    </row>
    <row r="26" spans="1:13" x14ac:dyDescent="0.25">
      <c r="A26" s="42">
        <v>37</v>
      </c>
      <c r="B26" s="29">
        <v>13158</v>
      </c>
      <c r="C26" s="29">
        <v>18937</v>
      </c>
      <c r="D26" s="29">
        <f t="shared" si="0"/>
        <v>32095</v>
      </c>
      <c r="E26" s="62">
        <v>37</v>
      </c>
      <c r="F26" s="62">
        <f t="shared" si="1"/>
        <v>-13158</v>
      </c>
      <c r="G26" s="62">
        <f t="shared" si="2"/>
        <v>18937</v>
      </c>
    </row>
    <row r="27" spans="1:13" x14ac:dyDescent="0.25">
      <c r="A27" s="42">
        <v>38</v>
      </c>
      <c r="B27" s="29">
        <v>13926</v>
      </c>
      <c r="C27" s="29">
        <v>19802</v>
      </c>
      <c r="D27" s="29">
        <f t="shared" si="0"/>
        <v>33728</v>
      </c>
      <c r="E27" s="62">
        <v>38</v>
      </c>
      <c r="F27" s="62">
        <f t="shared" si="1"/>
        <v>-13926</v>
      </c>
      <c r="G27" s="62">
        <f t="shared" si="2"/>
        <v>19802</v>
      </c>
    </row>
    <row r="28" spans="1:13" x14ac:dyDescent="0.25">
      <c r="A28" s="42">
        <v>39</v>
      </c>
      <c r="B28" s="29">
        <v>14216</v>
      </c>
      <c r="C28" s="29">
        <v>20460</v>
      </c>
      <c r="D28" s="29">
        <f t="shared" si="0"/>
        <v>34676</v>
      </c>
      <c r="E28" s="62">
        <v>39</v>
      </c>
      <c r="F28" s="62">
        <f t="shared" si="1"/>
        <v>-14216</v>
      </c>
      <c r="G28" s="62">
        <f t="shared" si="2"/>
        <v>20460</v>
      </c>
      <c r="J28" s="76"/>
      <c r="K28" s="77"/>
      <c r="L28" s="77"/>
      <c r="M28" s="77"/>
    </row>
    <row r="29" spans="1:13" x14ac:dyDescent="0.25">
      <c r="A29" s="42">
        <v>40</v>
      </c>
      <c r="B29" s="29">
        <v>14947</v>
      </c>
      <c r="C29" s="29">
        <v>21056</v>
      </c>
      <c r="D29" s="29">
        <f t="shared" si="0"/>
        <v>36003</v>
      </c>
      <c r="E29" s="62">
        <v>40</v>
      </c>
      <c r="F29" s="62">
        <f t="shared" si="1"/>
        <v>-14947</v>
      </c>
      <c r="G29" s="62">
        <f t="shared" si="2"/>
        <v>21056</v>
      </c>
      <c r="J29" s="76"/>
      <c r="K29" s="78"/>
      <c r="L29" s="78"/>
      <c r="M29" s="78"/>
    </row>
    <row r="30" spans="1:13" x14ac:dyDescent="0.25">
      <c r="A30" s="42">
        <v>41</v>
      </c>
      <c r="B30" s="29">
        <v>16605</v>
      </c>
      <c r="C30" s="29">
        <v>23742</v>
      </c>
      <c r="D30" s="29">
        <f t="shared" si="0"/>
        <v>40347</v>
      </c>
      <c r="E30" s="62">
        <v>41</v>
      </c>
      <c r="F30" s="62">
        <f t="shared" si="1"/>
        <v>-16605</v>
      </c>
      <c r="G30" s="62">
        <f t="shared" si="2"/>
        <v>23742</v>
      </c>
    </row>
    <row r="31" spans="1:13" x14ac:dyDescent="0.25">
      <c r="A31" s="42">
        <v>42</v>
      </c>
      <c r="B31" s="29">
        <v>17691</v>
      </c>
      <c r="C31" s="29">
        <v>24724</v>
      </c>
      <c r="D31" s="29">
        <f t="shared" si="0"/>
        <v>42415</v>
      </c>
      <c r="E31" s="62">
        <v>42</v>
      </c>
      <c r="F31" s="62">
        <f t="shared" si="1"/>
        <v>-17691</v>
      </c>
      <c r="G31" s="62">
        <f t="shared" si="2"/>
        <v>24724</v>
      </c>
      <c r="J31" s="3"/>
      <c r="K31" s="3"/>
    </row>
    <row r="32" spans="1:13" x14ac:dyDescent="0.25">
      <c r="A32" s="42">
        <v>43</v>
      </c>
      <c r="B32" s="29">
        <v>18168</v>
      </c>
      <c r="C32" s="29">
        <v>26135</v>
      </c>
      <c r="D32" s="29">
        <f t="shared" si="0"/>
        <v>44303</v>
      </c>
      <c r="E32" s="62">
        <v>43</v>
      </c>
      <c r="F32" s="62">
        <f t="shared" si="1"/>
        <v>-18168</v>
      </c>
      <c r="G32" s="62">
        <f t="shared" si="2"/>
        <v>26135</v>
      </c>
      <c r="J32" s="103"/>
      <c r="K32" s="103"/>
    </row>
    <row r="33" spans="1:11" x14ac:dyDescent="0.25">
      <c r="A33" s="42">
        <v>44</v>
      </c>
      <c r="B33" s="29">
        <v>18033</v>
      </c>
      <c r="C33" s="29">
        <v>25725</v>
      </c>
      <c r="D33" s="29">
        <f t="shared" si="0"/>
        <v>43758</v>
      </c>
      <c r="E33" s="62">
        <v>44</v>
      </c>
      <c r="F33" s="62">
        <f t="shared" si="1"/>
        <v>-18033</v>
      </c>
      <c r="G33" s="62">
        <f t="shared" si="2"/>
        <v>25725</v>
      </c>
      <c r="J33" s="103"/>
      <c r="K33" s="103"/>
    </row>
    <row r="34" spans="1:11" x14ac:dyDescent="0.25">
      <c r="A34" s="42">
        <v>45</v>
      </c>
      <c r="B34" s="29">
        <v>18356</v>
      </c>
      <c r="C34" s="29">
        <v>25676</v>
      </c>
      <c r="D34" s="29">
        <f t="shared" si="0"/>
        <v>44032</v>
      </c>
      <c r="E34" s="62">
        <v>45</v>
      </c>
      <c r="F34" s="62">
        <f t="shared" si="1"/>
        <v>-18356</v>
      </c>
      <c r="G34" s="62">
        <f t="shared" si="2"/>
        <v>25676</v>
      </c>
    </row>
    <row r="35" spans="1:11" x14ac:dyDescent="0.25">
      <c r="A35" s="42">
        <v>46</v>
      </c>
      <c r="B35" s="29">
        <v>19421</v>
      </c>
      <c r="C35" s="29">
        <v>26951</v>
      </c>
      <c r="D35" s="29">
        <f t="shared" si="0"/>
        <v>46372</v>
      </c>
      <c r="E35" s="62">
        <v>46</v>
      </c>
      <c r="F35" s="62">
        <f t="shared" si="1"/>
        <v>-19421</v>
      </c>
      <c r="G35" s="62">
        <f t="shared" si="2"/>
        <v>26951</v>
      </c>
    </row>
    <row r="36" spans="1:11" x14ac:dyDescent="0.25">
      <c r="A36" s="42">
        <v>47</v>
      </c>
      <c r="B36" s="29">
        <v>19542</v>
      </c>
      <c r="C36" s="29">
        <v>27108</v>
      </c>
      <c r="D36" s="29">
        <f t="shared" si="0"/>
        <v>46650</v>
      </c>
      <c r="E36" s="62">
        <v>47</v>
      </c>
      <c r="F36" s="62">
        <f t="shared" si="1"/>
        <v>-19542</v>
      </c>
      <c r="G36" s="62">
        <f t="shared" si="2"/>
        <v>27108</v>
      </c>
    </row>
    <row r="37" spans="1:11" x14ac:dyDescent="0.25">
      <c r="A37" s="42">
        <v>48</v>
      </c>
      <c r="B37" s="29">
        <v>21024</v>
      </c>
      <c r="C37" s="29">
        <v>28201</v>
      </c>
      <c r="D37" s="29">
        <f t="shared" si="0"/>
        <v>49225</v>
      </c>
      <c r="E37" s="62">
        <v>48</v>
      </c>
      <c r="F37" s="62">
        <f t="shared" si="1"/>
        <v>-21024</v>
      </c>
      <c r="G37" s="62">
        <f t="shared" si="2"/>
        <v>28201</v>
      </c>
    </row>
    <row r="38" spans="1:11" x14ac:dyDescent="0.25">
      <c r="A38" s="42">
        <v>49</v>
      </c>
      <c r="B38" s="29">
        <v>22930</v>
      </c>
      <c r="C38" s="29">
        <v>31174</v>
      </c>
      <c r="D38" s="29">
        <f t="shared" si="0"/>
        <v>54104</v>
      </c>
      <c r="E38" s="62">
        <v>49</v>
      </c>
      <c r="F38" s="62">
        <f t="shared" si="1"/>
        <v>-22930</v>
      </c>
      <c r="G38" s="62">
        <f t="shared" si="2"/>
        <v>31174</v>
      </c>
    </row>
    <row r="39" spans="1:11" x14ac:dyDescent="0.25">
      <c r="A39" s="42">
        <v>50</v>
      </c>
      <c r="B39" s="29">
        <v>25154</v>
      </c>
      <c r="C39" s="29">
        <v>33750</v>
      </c>
      <c r="D39" s="29">
        <f t="shared" si="0"/>
        <v>58904</v>
      </c>
      <c r="E39" s="62">
        <v>50</v>
      </c>
      <c r="F39" s="62">
        <f t="shared" si="1"/>
        <v>-25154</v>
      </c>
      <c r="G39" s="62">
        <f t="shared" si="2"/>
        <v>33750</v>
      </c>
    </row>
    <row r="40" spans="1:11" x14ac:dyDescent="0.25">
      <c r="A40" s="42">
        <v>51</v>
      </c>
      <c r="B40" s="29">
        <v>25466</v>
      </c>
      <c r="C40" s="29">
        <v>34658</v>
      </c>
      <c r="D40" s="29">
        <f t="shared" si="0"/>
        <v>60124</v>
      </c>
      <c r="E40" s="62">
        <v>51</v>
      </c>
      <c r="F40" s="62">
        <f t="shared" si="1"/>
        <v>-25466</v>
      </c>
      <c r="G40" s="62">
        <f t="shared" si="2"/>
        <v>34658</v>
      </c>
    </row>
    <row r="41" spans="1:11" x14ac:dyDescent="0.25">
      <c r="A41" s="42">
        <v>52</v>
      </c>
      <c r="B41" s="29">
        <v>25189</v>
      </c>
      <c r="C41" s="29">
        <v>34993</v>
      </c>
      <c r="D41" s="29">
        <f t="shared" si="0"/>
        <v>60182</v>
      </c>
      <c r="E41" s="62">
        <v>52</v>
      </c>
      <c r="F41" s="62">
        <f t="shared" si="1"/>
        <v>-25189</v>
      </c>
      <c r="G41" s="62">
        <f t="shared" si="2"/>
        <v>34993</v>
      </c>
    </row>
    <row r="42" spans="1:11" x14ac:dyDescent="0.25">
      <c r="A42" s="42">
        <v>53</v>
      </c>
      <c r="B42" s="29">
        <v>24652</v>
      </c>
      <c r="C42" s="29">
        <v>34161</v>
      </c>
      <c r="D42" s="29">
        <f t="shared" si="0"/>
        <v>58813</v>
      </c>
      <c r="E42" s="62">
        <v>53</v>
      </c>
      <c r="F42" s="62">
        <f t="shared" si="1"/>
        <v>-24652</v>
      </c>
      <c r="G42" s="62">
        <f t="shared" si="2"/>
        <v>34161</v>
      </c>
    </row>
    <row r="43" spans="1:11" x14ac:dyDescent="0.25">
      <c r="A43" s="42">
        <v>54</v>
      </c>
      <c r="B43" s="29">
        <v>23844</v>
      </c>
      <c r="C43" s="29">
        <v>33844</v>
      </c>
      <c r="D43" s="29">
        <f t="shared" si="0"/>
        <v>57688</v>
      </c>
      <c r="E43" s="62">
        <v>54</v>
      </c>
      <c r="F43" s="62">
        <f t="shared" si="1"/>
        <v>-23844</v>
      </c>
      <c r="G43" s="62">
        <f t="shared" si="2"/>
        <v>33844</v>
      </c>
    </row>
    <row r="44" spans="1:11" x14ac:dyDescent="0.25">
      <c r="A44" s="42">
        <v>55</v>
      </c>
      <c r="B44" s="29">
        <v>23632</v>
      </c>
      <c r="C44" s="29">
        <v>33306</v>
      </c>
      <c r="D44" s="29">
        <f t="shared" si="0"/>
        <v>56938</v>
      </c>
      <c r="E44" s="62">
        <v>55</v>
      </c>
      <c r="F44" s="62">
        <f t="shared" si="1"/>
        <v>-23632</v>
      </c>
      <c r="G44" s="62">
        <f t="shared" si="2"/>
        <v>33306</v>
      </c>
    </row>
    <row r="45" spans="1:11" x14ac:dyDescent="0.25">
      <c r="A45" s="42">
        <v>56</v>
      </c>
      <c r="B45" s="29">
        <v>23266</v>
      </c>
      <c r="C45" s="29">
        <v>33751</v>
      </c>
      <c r="D45" s="29">
        <f t="shared" si="0"/>
        <v>57017</v>
      </c>
      <c r="E45" s="62">
        <v>56</v>
      </c>
      <c r="F45" s="62">
        <f t="shared" si="1"/>
        <v>-23266</v>
      </c>
      <c r="G45" s="62">
        <f t="shared" si="2"/>
        <v>33751</v>
      </c>
    </row>
    <row r="46" spans="1:11" x14ac:dyDescent="0.25">
      <c r="A46" s="42">
        <v>57</v>
      </c>
      <c r="B46" s="29">
        <v>23792</v>
      </c>
      <c r="C46" s="29">
        <v>34899</v>
      </c>
      <c r="D46" s="29">
        <f t="shared" si="0"/>
        <v>58691</v>
      </c>
      <c r="E46" s="62">
        <v>57</v>
      </c>
      <c r="F46" s="62">
        <f t="shared" si="1"/>
        <v>-23792</v>
      </c>
      <c r="G46" s="62">
        <f t="shared" si="2"/>
        <v>34899</v>
      </c>
    </row>
    <row r="47" spans="1:11" x14ac:dyDescent="0.25">
      <c r="A47" s="42">
        <v>58</v>
      </c>
      <c r="B47" s="29">
        <v>23897</v>
      </c>
      <c r="C47" s="29">
        <v>34818</v>
      </c>
      <c r="D47" s="29">
        <f t="shared" si="0"/>
        <v>58715</v>
      </c>
      <c r="E47" s="62">
        <v>58</v>
      </c>
      <c r="F47" s="62">
        <f t="shared" si="1"/>
        <v>-23897</v>
      </c>
      <c r="G47" s="62">
        <f t="shared" si="2"/>
        <v>34818</v>
      </c>
    </row>
    <row r="48" spans="1:11" x14ac:dyDescent="0.25">
      <c r="A48" s="42">
        <v>59</v>
      </c>
      <c r="B48" s="29">
        <v>24041</v>
      </c>
      <c r="C48" s="29">
        <v>34885</v>
      </c>
      <c r="D48" s="29">
        <f t="shared" si="0"/>
        <v>58926</v>
      </c>
      <c r="E48" s="62">
        <v>59</v>
      </c>
      <c r="F48" s="62">
        <f t="shared" si="1"/>
        <v>-24041</v>
      </c>
      <c r="G48" s="62">
        <f t="shared" si="2"/>
        <v>34885</v>
      </c>
    </row>
    <row r="49" spans="1:8" x14ac:dyDescent="0.25">
      <c r="A49" s="42">
        <v>60</v>
      </c>
      <c r="B49" s="29">
        <v>19606</v>
      </c>
      <c r="C49" s="29">
        <v>31983</v>
      </c>
      <c r="D49" s="29">
        <f t="shared" si="0"/>
        <v>51589</v>
      </c>
      <c r="E49" s="62">
        <v>60</v>
      </c>
      <c r="F49" s="62">
        <f t="shared" si="1"/>
        <v>-19606</v>
      </c>
      <c r="G49" s="62">
        <f t="shared" si="2"/>
        <v>31983</v>
      </c>
    </row>
    <row r="50" spans="1:8" x14ac:dyDescent="0.25">
      <c r="A50" s="42">
        <v>61</v>
      </c>
      <c r="B50" s="29">
        <v>15060</v>
      </c>
      <c r="C50" s="29">
        <v>27336</v>
      </c>
      <c r="D50" s="29">
        <f t="shared" si="0"/>
        <v>42396</v>
      </c>
      <c r="E50" s="62">
        <v>61</v>
      </c>
      <c r="F50" s="62">
        <f t="shared" si="1"/>
        <v>-15060</v>
      </c>
      <c r="G50" s="62">
        <f t="shared" si="2"/>
        <v>27336</v>
      </c>
    </row>
    <row r="51" spans="1:8" x14ac:dyDescent="0.25">
      <c r="A51" s="42">
        <v>62</v>
      </c>
      <c r="B51" s="29">
        <v>9809</v>
      </c>
      <c r="C51" s="29">
        <v>17323</v>
      </c>
      <c r="D51" s="29">
        <f t="shared" si="0"/>
        <v>27132</v>
      </c>
      <c r="E51" s="62">
        <v>62</v>
      </c>
      <c r="F51" s="62">
        <f t="shared" si="1"/>
        <v>-9809</v>
      </c>
      <c r="G51" s="62">
        <f t="shared" si="2"/>
        <v>17323</v>
      </c>
    </row>
    <row r="52" spans="1:8" x14ac:dyDescent="0.25">
      <c r="A52" s="42">
        <v>63</v>
      </c>
      <c r="B52" s="29">
        <v>5975</v>
      </c>
      <c r="C52" s="29">
        <v>10011</v>
      </c>
      <c r="D52" s="29">
        <f t="shared" si="0"/>
        <v>15986</v>
      </c>
      <c r="E52" s="62">
        <v>63</v>
      </c>
      <c r="F52" s="62">
        <f t="shared" si="1"/>
        <v>-5975</v>
      </c>
      <c r="G52" s="62">
        <f t="shared" si="2"/>
        <v>10011</v>
      </c>
    </row>
    <row r="53" spans="1:8" x14ac:dyDescent="0.25">
      <c r="A53" s="42">
        <v>64</v>
      </c>
      <c r="B53" s="29">
        <v>4022</v>
      </c>
      <c r="C53" s="29">
        <v>6956</v>
      </c>
      <c r="D53" s="29">
        <f t="shared" si="0"/>
        <v>10978</v>
      </c>
      <c r="E53" s="62">
        <v>64</v>
      </c>
      <c r="F53" s="62">
        <f t="shared" si="1"/>
        <v>-4022</v>
      </c>
      <c r="G53" s="62">
        <f t="shared" si="2"/>
        <v>6956</v>
      </c>
    </row>
    <row r="54" spans="1:8" x14ac:dyDescent="0.25">
      <c r="A54" s="42">
        <v>65</v>
      </c>
      <c r="B54" s="29">
        <v>2554</v>
      </c>
      <c r="C54" s="29">
        <v>4434</v>
      </c>
      <c r="D54" s="29">
        <f t="shared" si="0"/>
        <v>6988</v>
      </c>
      <c r="E54" s="62">
        <v>65</v>
      </c>
      <c r="F54" s="62">
        <f t="shared" si="1"/>
        <v>-2554</v>
      </c>
      <c r="G54" s="62">
        <f t="shared" si="2"/>
        <v>4434</v>
      </c>
    </row>
    <row r="55" spans="1:8" x14ac:dyDescent="0.25">
      <c r="A55" s="42">
        <v>66</v>
      </c>
      <c r="B55" s="29">
        <v>1663</v>
      </c>
      <c r="C55" s="29">
        <v>2797</v>
      </c>
      <c r="D55" s="29">
        <f t="shared" si="0"/>
        <v>4460</v>
      </c>
      <c r="E55" s="62">
        <v>66</v>
      </c>
      <c r="F55" s="62">
        <f t="shared" si="1"/>
        <v>-1663</v>
      </c>
      <c r="G55" s="62">
        <f t="shared" si="2"/>
        <v>2797</v>
      </c>
    </row>
    <row r="56" spans="1:8" x14ac:dyDescent="0.25">
      <c r="A56" s="42">
        <v>67</v>
      </c>
      <c r="B56" s="29">
        <v>359</v>
      </c>
      <c r="C56" s="29">
        <v>517</v>
      </c>
      <c r="D56" s="29">
        <f t="shared" si="0"/>
        <v>876</v>
      </c>
      <c r="E56" s="62">
        <v>67</v>
      </c>
      <c r="F56" s="62">
        <f t="shared" si="1"/>
        <v>-359</v>
      </c>
      <c r="G56" s="62">
        <f t="shared" si="2"/>
        <v>517</v>
      </c>
    </row>
    <row r="57" spans="1:8" x14ac:dyDescent="0.25">
      <c r="A57" s="42">
        <v>68</v>
      </c>
      <c r="B57" s="29">
        <v>139</v>
      </c>
      <c r="C57" s="29">
        <v>217</v>
      </c>
      <c r="D57" s="29">
        <f t="shared" si="0"/>
        <v>356</v>
      </c>
      <c r="E57" s="62">
        <v>68</v>
      </c>
      <c r="F57" s="62">
        <f t="shared" si="1"/>
        <v>-139</v>
      </c>
      <c r="G57" s="62">
        <f t="shared" si="2"/>
        <v>217</v>
      </c>
    </row>
    <row r="58" spans="1:8" x14ac:dyDescent="0.25">
      <c r="A58" s="42">
        <v>69</v>
      </c>
      <c r="B58" s="29">
        <v>47</v>
      </c>
      <c r="C58" s="29">
        <v>52</v>
      </c>
      <c r="D58" s="29">
        <f t="shared" si="0"/>
        <v>99</v>
      </c>
      <c r="E58" s="62">
        <v>69</v>
      </c>
      <c r="F58" s="62">
        <f t="shared" si="1"/>
        <v>-47</v>
      </c>
      <c r="G58" s="62">
        <f t="shared" si="2"/>
        <v>52</v>
      </c>
    </row>
    <row r="59" spans="1:8" x14ac:dyDescent="0.25">
      <c r="A59" s="29" t="s">
        <v>3</v>
      </c>
      <c r="B59" s="72">
        <f>SUM(B4:B58)</f>
        <v>637065</v>
      </c>
      <c r="C59" s="72">
        <f>SUM(C4:C58)</f>
        <v>894318</v>
      </c>
      <c r="D59" s="73">
        <f>SUM(B59:C59)</f>
        <v>1531383</v>
      </c>
    </row>
    <row r="60" spans="1:8" x14ac:dyDescent="0.25">
      <c r="H60" s="55"/>
    </row>
  </sheetData>
  <pageMargins left="0.7" right="0.7" top="0.75" bottom="0.75" header="0.3" footer="0.3"/>
  <pageSetup paperSize="9" orientation="portrait" r:id="rId1"/>
  <headerFooter>
    <oddFooter>&amp;L&amp;1#&amp;"Calibri"&amp;10&amp;KA80000Interne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5925-A0E6-404C-87DE-2FF402886B8E}">
  <sheetPr>
    <tabColor rgb="FFFFFF00"/>
  </sheetPr>
  <dimension ref="A1:N59"/>
  <sheetViews>
    <sheetView zoomScale="80" zoomScaleNormal="80" workbookViewId="0">
      <selection activeCell="I32" sqref="I32"/>
    </sheetView>
  </sheetViews>
  <sheetFormatPr baseColWidth="10" defaultColWidth="11.42578125" defaultRowHeight="15" x14ac:dyDescent="0.25"/>
  <cols>
    <col min="1" max="1" width="11.42578125" style="4"/>
    <col min="2" max="2" width="14.140625" style="4" bestFit="1" customWidth="1"/>
    <col min="3" max="3" width="11.42578125" style="4"/>
    <col min="4" max="4" width="19.140625" style="4" customWidth="1"/>
    <col min="5" max="7" width="11.42578125" style="62"/>
    <col min="8" max="10" width="11.42578125" style="4"/>
    <col min="11" max="11" width="26" style="4" customWidth="1"/>
    <col min="12" max="16384" width="11.42578125" style="4"/>
  </cols>
  <sheetData>
    <row r="1" spans="1:9" x14ac:dyDescent="0.25">
      <c r="A1" s="32" t="s">
        <v>117</v>
      </c>
      <c r="B1" s="33"/>
      <c r="C1" s="33"/>
      <c r="D1" s="33"/>
    </row>
    <row r="3" spans="1:9" x14ac:dyDescent="0.25">
      <c r="A3" s="28" t="s">
        <v>29</v>
      </c>
      <c r="B3" s="28" t="s">
        <v>0</v>
      </c>
      <c r="C3" s="28" t="s">
        <v>32</v>
      </c>
      <c r="D3" s="28" t="s">
        <v>26</v>
      </c>
      <c r="E3" s="63" t="s">
        <v>29</v>
      </c>
      <c r="F3" s="63" t="s">
        <v>0</v>
      </c>
      <c r="G3" s="63" t="s">
        <v>1</v>
      </c>
      <c r="I3" s="30" t="s">
        <v>30</v>
      </c>
    </row>
    <row r="4" spans="1:9" x14ac:dyDescent="0.25">
      <c r="A4" s="42">
        <v>15</v>
      </c>
      <c r="B4" s="42">
        <v>333</v>
      </c>
      <c r="C4" s="42">
        <v>137</v>
      </c>
      <c r="D4" s="29">
        <f>B4+C4</f>
        <v>470</v>
      </c>
      <c r="E4" s="62">
        <v>15</v>
      </c>
      <c r="F4" s="62">
        <f>-1*B4</f>
        <v>-333</v>
      </c>
      <c r="G4" s="62">
        <f>C4</f>
        <v>137</v>
      </c>
    </row>
    <row r="5" spans="1:9" x14ac:dyDescent="0.25">
      <c r="A5" s="42">
        <v>16</v>
      </c>
      <c r="B5" s="42">
        <v>3604</v>
      </c>
      <c r="C5" s="42">
        <v>3494</v>
      </c>
      <c r="D5" s="29">
        <f t="shared" ref="D5:D58" si="0">B5+C5</f>
        <v>7098</v>
      </c>
      <c r="E5" s="62">
        <v>16</v>
      </c>
      <c r="F5" s="62">
        <f t="shared" ref="F5:F58" si="1">-1*B5</f>
        <v>-3604</v>
      </c>
      <c r="G5" s="62">
        <f t="shared" ref="G5:G58" si="2">C5</f>
        <v>3494</v>
      </c>
    </row>
    <row r="6" spans="1:9" x14ac:dyDescent="0.25">
      <c r="A6" s="42">
        <v>17</v>
      </c>
      <c r="B6" s="42">
        <v>9392</v>
      </c>
      <c r="C6" s="42">
        <v>11354</v>
      </c>
      <c r="D6" s="29">
        <f t="shared" si="0"/>
        <v>20746</v>
      </c>
      <c r="E6" s="62">
        <v>17</v>
      </c>
      <c r="F6" s="62">
        <f t="shared" si="1"/>
        <v>-9392</v>
      </c>
      <c r="G6" s="62">
        <f t="shared" si="2"/>
        <v>11354</v>
      </c>
    </row>
    <row r="7" spans="1:9" x14ac:dyDescent="0.25">
      <c r="A7" s="42">
        <v>18</v>
      </c>
      <c r="B7" s="42">
        <v>17695</v>
      </c>
      <c r="C7" s="42">
        <v>22050</v>
      </c>
      <c r="D7" s="29">
        <f t="shared" si="0"/>
        <v>39745</v>
      </c>
      <c r="E7" s="62">
        <v>18</v>
      </c>
      <c r="F7" s="62">
        <f t="shared" si="1"/>
        <v>-17695</v>
      </c>
      <c r="G7" s="62">
        <f t="shared" si="2"/>
        <v>22050</v>
      </c>
    </row>
    <row r="8" spans="1:9" x14ac:dyDescent="0.25">
      <c r="A8" s="42">
        <v>19</v>
      </c>
      <c r="B8" s="42">
        <v>20952</v>
      </c>
      <c r="C8" s="42">
        <v>28896</v>
      </c>
      <c r="D8" s="29">
        <f t="shared" si="0"/>
        <v>49848</v>
      </c>
      <c r="E8" s="62">
        <v>19</v>
      </c>
      <c r="F8" s="62">
        <f t="shared" si="1"/>
        <v>-20952</v>
      </c>
      <c r="G8" s="62">
        <f t="shared" si="2"/>
        <v>28896</v>
      </c>
    </row>
    <row r="9" spans="1:9" x14ac:dyDescent="0.25">
      <c r="A9" s="42">
        <v>20</v>
      </c>
      <c r="B9" s="42">
        <v>19560</v>
      </c>
      <c r="C9" s="42">
        <v>29316</v>
      </c>
      <c r="D9" s="29">
        <f t="shared" si="0"/>
        <v>48876</v>
      </c>
      <c r="E9" s="62">
        <v>20</v>
      </c>
      <c r="F9" s="62">
        <f t="shared" si="1"/>
        <v>-19560</v>
      </c>
      <c r="G9" s="62">
        <f t="shared" si="2"/>
        <v>29316</v>
      </c>
    </row>
    <row r="10" spans="1:9" x14ac:dyDescent="0.25">
      <c r="A10" s="42">
        <v>21</v>
      </c>
      <c r="B10" s="42">
        <v>17487</v>
      </c>
      <c r="C10" s="42">
        <v>27878</v>
      </c>
      <c r="D10" s="29">
        <f t="shared" si="0"/>
        <v>45365</v>
      </c>
      <c r="E10" s="62">
        <v>21</v>
      </c>
      <c r="F10" s="62">
        <f t="shared" si="1"/>
        <v>-17487</v>
      </c>
      <c r="G10" s="62">
        <f t="shared" si="2"/>
        <v>27878</v>
      </c>
    </row>
    <row r="11" spans="1:9" x14ac:dyDescent="0.25">
      <c r="A11" s="42">
        <v>22</v>
      </c>
      <c r="B11" s="42">
        <v>15385</v>
      </c>
      <c r="C11" s="42">
        <v>25895</v>
      </c>
      <c r="D11" s="29">
        <f t="shared" si="0"/>
        <v>41280</v>
      </c>
      <c r="E11" s="62">
        <v>22</v>
      </c>
      <c r="F11" s="62">
        <f t="shared" si="1"/>
        <v>-15385</v>
      </c>
      <c r="G11" s="62">
        <f t="shared" si="2"/>
        <v>25895</v>
      </c>
    </row>
    <row r="12" spans="1:9" x14ac:dyDescent="0.25">
      <c r="A12" s="42">
        <v>23</v>
      </c>
      <c r="B12" s="42">
        <v>13650</v>
      </c>
      <c r="C12" s="42">
        <v>24119</v>
      </c>
      <c r="D12" s="29">
        <f t="shared" si="0"/>
        <v>37769</v>
      </c>
      <c r="E12" s="62">
        <v>23</v>
      </c>
      <c r="F12" s="62">
        <f t="shared" si="1"/>
        <v>-13650</v>
      </c>
      <c r="G12" s="62">
        <f t="shared" si="2"/>
        <v>24119</v>
      </c>
    </row>
    <row r="13" spans="1:9" x14ac:dyDescent="0.25">
      <c r="A13" s="42">
        <v>24</v>
      </c>
      <c r="B13" s="42">
        <v>11816</v>
      </c>
      <c r="C13" s="42">
        <v>21329</v>
      </c>
      <c r="D13" s="29">
        <f t="shared" si="0"/>
        <v>33145</v>
      </c>
      <c r="E13" s="62">
        <v>24</v>
      </c>
      <c r="F13" s="62">
        <f t="shared" si="1"/>
        <v>-11816</v>
      </c>
      <c r="G13" s="62">
        <f t="shared" si="2"/>
        <v>21329</v>
      </c>
    </row>
    <row r="14" spans="1:9" x14ac:dyDescent="0.25">
      <c r="A14" s="42">
        <v>25</v>
      </c>
      <c r="B14" s="42">
        <v>10522</v>
      </c>
      <c r="C14" s="42">
        <v>19472</v>
      </c>
      <c r="D14" s="29">
        <f t="shared" si="0"/>
        <v>29994</v>
      </c>
      <c r="E14" s="62">
        <v>25</v>
      </c>
      <c r="F14" s="62">
        <f t="shared" si="1"/>
        <v>-10522</v>
      </c>
      <c r="G14" s="62">
        <f t="shared" si="2"/>
        <v>19472</v>
      </c>
    </row>
    <row r="15" spans="1:9" x14ac:dyDescent="0.25">
      <c r="A15" s="42">
        <v>26</v>
      </c>
      <c r="B15" s="42">
        <v>9611</v>
      </c>
      <c r="C15" s="42">
        <v>18111</v>
      </c>
      <c r="D15" s="29">
        <f t="shared" si="0"/>
        <v>27722</v>
      </c>
      <c r="E15" s="62">
        <v>26</v>
      </c>
      <c r="F15" s="62">
        <f t="shared" si="1"/>
        <v>-9611</v>
      </c>
      <c r="G15" s="62">
        <f t="shared" si="2"/>
        <v>18111</v>
      </c>
    </row>
    <row r="16" spans="1:9" x14ac:dyDescent="0.25">
      <c r="A16" s="42">
        <v>27</v>
      </c>
      <c r="B16" s="42">
        <v>9004</v>
      </c>
      <c r="C16" s="42">
        <v>17001</v>
      </c>
      <c r="D16" s="29">
        <f t="shared" si="0"/>
        <v>26005</v>
      </c>
      <c r="E16" s="62">
        <v>27</v>
      </c>
      <c r="F16" s="62">
        <f t="shared" si="1"/>
        <v>-9004</v>
      </c>
      <c r="G16" s="62">
        <f t="shared" si="2"/>
        <v>17001</v>
      </c>
    </row>
    <row r="17" spans="1:9" x14ac:dyDescent="0.25">
      <c r="A17" s="42">
        <v>28</v>
      </c>
      <c r="B17" s="42">
        <v>8653</v>
      </c>
      <c r="C17" s="42">
        <v>16326</v>
      </c>
      <c r="D17" s="29">
        <f t="shared" si="0"/>
        <v>24979</v>
      </c>
      <c r="E17" s="62">
        <v>28</v>
      </c>
      <c r="F17" s="62">
        <f t="shared" si="1"/>
        <v>-8653</v>
      </c>
      <c r="G17" s="62">
        <f t="shared" si="2"/>
        <v>16326</v>
      </c>
    </row>
    <row r="18" spans="1:9" x14ac:dyDescent="0.25">
      <c r="A18" s="42">
        <v>29</v>
      </c>
      <c r="B18" s="42">
        <v>7960</v>
      </c>
      <c r="C18" s="42">
        <v>15412</v>
      </c>
      <c r="D18" s="29">
        <f t="shared" si="0"/>
        <v>23372</v>
      </c>
      <c r="E18" s="62">
        <v>29</v>
      </c>
      <c r="F18" s="62">
        <f t="shared" si="1"/>
        <v>-7960</v>
      </c>
      <c r="G18" s="62">
        <f t="shared" si="2"/>
        <v>15412</v>
      </c>
    </row>
    <row r="19" spans="1:9" x14ac:dyDescent="0.25">
      <c r="A19" s="42">
        <v>30</v>
      </c>
      <c r="B19" s="42">
        <v>7691</v>
      </c>
      <c r="C19" s="42">
        <v>15022</v>
      </c>
      <c r="D19" s="29">
        <f t="shared" si="0"/>
        <v>22713</v>
      </c>
      <c r="E19" s="62">
        <v>30</v>
      </c>
      <c r="F19" s="62">
        <f t="shared" si="1"/>
        <v>-7691</v>
      </c>
      <c r="G19" s="62">
        <f t="shared" si="2"/>
        <v>15022</v>
      </c>
    </row>
    <row r="20" spans="1:9" x14ac:dyDescent="0.25">
      <c r="A20" s="42">
        <v>31</v>
      </c>
      <c r="B20" s="42">
        <v>7461</v>
      </c>
      <c r="C20" s="42">
        <v>15192</v>
      </c>
      <c r="D20" s="29">
        <f t="shared" si="0"/>
        <v>22653</v>
      </c>
      <c r="E20" s="62">
        <v>31</v>
      </c>
      <c r="F20" s="62">
        <f t="shared" si="1"/>
        <v>-7461</v>
      </c>
      <c r="G20" s="62">
        <f t="shared" si="2"/>
        <v>15192</v>
      </c>
    </row>
    <row r="21" spans="1:9" x14ac:dyDescent="0.25">
      <c r="A21" s="42">
        <v>32</v>
      </c>
      <c r="B21" s="42">
        <v>7369</v>
      </c>
      <c r="C21" s="42">
        <v>15432</v>
      </c>
      <c r="D21" s="29">
        <f t="shared" si="0"/>
        <v>22801</v>
      </c>
      <c r="E21" s="62">
        <v>32</v>
      </c>
      <c r="F21" s="62">
        <f t="shared" si="1"/>
        <v>-7369</v>
      </c>
      <c r="G21" s="62">
        <f t="shared" si="2"/>
        <v>15432</v>
      </c>
    </row>
    <row r="22" spans="1:9" x14ac:dyDescent="0.25">
      <c r="A22" s="42">
        <v>33</v>
      </c>
      <c r="B22" s="42">
        <v>7038</v>
      </c>
      <c r="C22" s="42">
        <v>15801</v>
      </c>
      <c r="D22" s="29">
        <f t="shared" si="0"/>
        <v>22839</v>
      </c>
      <c r="E22" s="62">
        <v>33</v>
      </c>
      <c r="F22" s="62">
        <f t="shared" si="1"/>
        <v>-7038</v>
      </c>
      <c r="G22" s="62">
        <f t="shared" si="2"/>
        <v>15801</v>
      </c>
    </row>
    <row r="23" spans="1:9" x14ac:dyDescent="0.25">
      <c r="A23" s="42">
        <v>34</v>
      </c>
      <c r="B23" s="42">
        <v>6834</v>
      </c>
      <c r="C23" s="42">
        <v>15770</v>
      </c>
      <c r="D23" s="29">
        <f t="shared" si="0"/>
        <v>22604</v>
      </c>
      <c r="E23" s="62">
        <v>34</v>
      </c>
      <c r="F23" s="62">
        <f t="shared" si="1"/>
        <v>-6834</v>
      </c>
      <c r="G23" s="62">
        <f t="shared" si="2"/>
        <v>15770</v>
      </c>
    </row>
    <row r="24" spans="1:9" x14ac:dyDescent="0.25">
      <c r="A24" s="42">
        <v>35</v>
      </c>
      <c r="B24" s="42">
        <v>6776</v>
      </c>
      <c r="C24" s="42">
        <v>15886</v>
      </c>
      <c r="D24" s="29">
        <f t="shared" si="0"/>
        <v>22662</v>
      </c>
      <c r="E24" s="62">
        <v>35</v>
      </c>
      <c r="F24" s="62">
        <f t="shared" si="1"/>
        <v>-6776</v>
      </c>
      <c r="G24" s="62">
        <f t="shared" si="2"/>
        <v>15886</v>
      </c>
    </row>
    <row r="25" spans="1:9" x14ac:dyDescent="0.25">
      <c r="A25" s="42">
        <v>36</v>
      </c>
      <c r="B25" s="42">
        <v>6647</v>
      </c>
      <c r="C25" s="42">
        <v>15822</v>
      </c>
      <c r="D25" s="29">
        <f t="shared" si="0"/>
        <v>22469</v>
      </c>
      <c r="E25" s="62">
        <v>36</v>
      </c>
      <c r="F25" s="62">
        <f t="shared" si="1"/>
        <v>-6647</v>
      </c>
      <c r="G25" s="62">
        <f t="shared" si="2"/>
        <v>15822</v>
      </c>
    </row>
    <row r="26" spans="1:9" x14ac:dyDescent="0.25">
      <c r="A26" s="42">
        <v>37</v>
      </c>
      <c r="B26" s="42">
        <v>6382</v>
      </c>
      <c r="C26" s="42">
        <v>16197</v>
      </c>
      <c r="D26" s="29">
        <f t="shared" si="0"/>
        <v>22579</v>
      </c>
      <c r="E26" s="62">
        <v>37</v>
      </c>
      <c r="F26" s="62">
        <f t="shared" si="1"/>
        <v>-6382</v>
      </c>
      <c r="G26" s="62">
        <f t="shared" si="2"/>
        <v>16197</v>
      </c>
    </row>
    <row r="27" spans="1:9" x14ac:dyDescent="0.25">
      <c r="A27" s="42">
        <v>38</v>
      </c>
      <c r="B27" s="42">
        <v>6170</v>
      </c>
      <c r="C27" s="42">
        <v>16169</v>
      </c>
      <c r="D27" s="29">
        <f t="shared" si="0"/>
        <v>22339</v>
      </c>
      <c r="E27" s="62">
        <v>38</v>
      </c>
      <c r="F27" s="62">
        <f t="shared" si="1"/>
        <v>-6170</v>
      </c>
      <c r="G27" s="62">
        <f t="shared" si="2"/>
        <v>16169</v>
      </c>
    </row>
    <row r="28" spans="1:9" x14ac:dyDescent="0.25">
      <c r="A28" s="42">
        <v>39</v>
      </c>
      <c r="B28" s="42">
        <v>6077</v>
      </c>
      <c r="C28" s="42">
        <v>16176</v>
      </c>
      <c r="D28" s="29">
        <f t="shared" si="0"/>
        <v>22253</v>
      </c>
      <c r="E28" s="62">
        <v>39</v>
      </c>
      <c r="F28" s="62">
        <f t="shared" si="1"/>
        <v>-6077</v>
      </c>
      <c r="G28" s="62">
        <f t="shared" si="2"/>
        <v>16176</v>
      </c>
    </row>
    <row r="29" spans="1:9" x14ac:dyDescent="0.25">
      <c r="A29" s="42">
        <v>40</v>
      </c>
      <c r="B29" s="42">
        <v>5926</v>
      </c>
      <c r="C29" s="42">
        <v>15637</v>
      </c>
      <c r="D29" s="29">
        <f t="shared" si="0"/>
        <v>21563</v>
      </c>
      <c r="E29" s="62">
        <v>40</v>
      </c>
      <c r="F29" s="62">
        <f t="shared" si="1"/>
        <v>-5926</v>
      </c>
      <c r="G29" s="62">
        <f t="shared" si="2"/>
        <v>15637</v>
      </c>
    </row>
    <row r="30" spans="1:9" x14ac:dyDescent="0.25">
      <c r="A30" s="42">
        <v>41</v>
      </c>
      <c r="B30" s="42">
        <v>6088</v>
      </c>
      <c r="C30" s="42">
        <v>16641</v>
      </c>
      <c r="D30" s="29">
        <f t="shared" si="0"/>
        <v>22729</v>
      </c>
      <c r="E30" s="62">
        <v>41</v>
      </c>
      <c r="F30" s="62">
        <f t="shared" si="1"/>
        <v>-6088</v>
      </c>
      <c r="G30" s="62">
        <f t="shared" si="2"/>
        <v>16641</v>
      </c>
      <c r="I30" s="4" t="s">
        <v>91</v>
      </c>
    </row>
    <row r="31" spans="1:9" x14ac:dyDescent="0.25">
      <c r="A31" s="42">
        <v>42</v>
      </c>
      <c r="B31" s="42">
        <v>6169</v>
      </c>
      <c r="C31" s="42">
        <v>16110</v>
      </c>
      <c r="D31" s="29">
        <f t="shared" si="0"/>
        <v>22279</v>
      </c>
      <c r="E31" s="62">
        <v>42</v>
      </c>
      <c r="F31" s="62">
        <f t="shared" si="1"/>
        <v>-6169</v>
      </c>
      <c r="G31" s="62">
        <f t="shared" si="2"/>
        <v>16110</v>
      </c>
    </row>
    <row r="32" spans="1:9" x14ac:dyDescent="0.25">
      <c r="A32" s="42">
        <v>43</v>
      </c>
      <c r="B32" s="42">
        <v>6013</v>
      </c>
      <c r="C32" s="42">
        <v>16302</v>
      </c>
      <c r="D32" s="29">
        <f t="shared" si="0"/>
        <v>22315</v>
      </c>
      <c r="E32" s="62">
        <v>43</v>
      </c>
      <c r="F32" s="62">
        <f t="shared" si="1"/>
        <v>-6013</v>
      </c>
      <c r="G32" s="62">
        <f t="shared" si="2"/>
        <v>16302</v>
      </c>
    </row>
    <row r="33" spans="1:14" x14ac:dyDescent="0.25">
      <c r="A33" s="42">
        <v>44</v>
      </c>
      <c r="B33" s="42">
        <v>5843</v>
      </c>
      <c r="C33" s="42">
        <v>15558</v>
      </c>
      <c r="D33" s="29">
        <f t="shared" si="0"/>
        <v>21401</v>
      </c>
      <c r="E33" s="62">
        <v>44</v>
      </c>
      <c r="F33" s="62">
        <f t="shared" si="1"/>
        <v>-5843</v>
      </c>
      <c r="G33" s="62">
        <f t="shared" si="2"/>
        <v>15558</v>
      </c>
    </row>
    <row r="34" spans="1:14" x14ac:dyDescent="0.25">
      <c r="A34" s="42">
        <v>45</v>
      </c>
      <c r="B34" s="42">
        <v>5586</v>
      </c>
      <c r="C34" s="42">
        <v>14928</v>
      </c>
      <c r="D34" s="29">
        <f t="shared" si="0"/>
        <v>20514</v>
      </c>
      <c r="E34" s="62">
        <v>45</v>
      </c>
      <c r="F34" s="62">
        <f t="shared" si="1"/>
        <v>-5586</v>
      </c>
      <c r="G34" s="62">
        <f t="shared" si="2"/>
        <v>14928</v>
      </c>
    </row>
    <row r="35" spans="1:14" x14ac:dyDescent="0.25">
      <c r="A35" s="42">
        <v>46</v>
      </c>
      <c r="B35" s="42">
        <v>5848</v>
      </c>
      <c r="C35" s="42">
        <v>14943</v>
      </c>
      <c r="D35" s="29">
        <f t="shared" si="0"/>
        <v>20791</v>
      </c>
      <c r="E35" s="62">
        <v>46</v>
      </c>
      <c r="F35" s="62">
        <f t="shared" si="1"/>
        <v>-5848</v>
      </c>
      <c r="G35" s="62">
        <f t="shared" si="2"/>
        <v>14943</v>
      </c>
    </row>
    <row r="36" spans="1:14" x14ac:dyDescent="0.25">
      <c r="A36" s="42">
        <v>47</v>
      </c>
      <c r="B36" s="42">
        <v>5633</v>
      </c>
      <c r="C36" s="42">
        <v>14625</v>
      </c>
      <c r="D36" s="29">
        <f t="shared" si="0"/>
        <v>20258</v>
      </c>
      <c r="E36" s="62">
        <v>47</v>
      </c>
      <c r="F36" s="62">
        <f t="shared" si="1"/>
        <v>-5633</v>
      </c>
      <c r="G36" s="62">
        <f t="shared" si="2"/>
        <v>14625</v>
      </c>
    </row>
    <row r="37" spans="1:14" x14ac:dyDescent="0.25">
      <c r="A37" s="42">
        <v>48</v>
      </c>
      <c r="B37" s="42">
        <v>5837</v>
      </c>
      <c r="C37" s="42">
        <v>14933</v>
      </c>
      <c r="D37" s="29">
        <f t="shared" si="0"/>
        <v>20770</v>
      </c>
      <c r="E37" s="62">
        <v>48</v>
      </c>
      <c r="F37" s="62">
        <f t="shared" si="1"/>
        <v>-5837</v>
      </c>
      <c r="G37" s="62">
        <f t="shared" si="2"/>
        <v>14933</v>
      </c>
    </row>
    <row r="38" spans="1:14" x14ac:dyDescent="0.25">
      <c r="A38" s="42">
        <v>49</v>
      </c>
      <c r="B38" s="42">
        <v>6039</v>
      </c>
      <c r="C38" s="42">
        <v>15602</v>
      </c>
      <c r="D38" s="29">
        <f t="shared" si="0"/>
        <v>21641</v>
      </c>
      <c r="E38" s="62">
        <v>49</v>
      </c>
      <c r="F38" s="62">
        <f t="shared" si="1"/>
        <v>-6039</v>
      </c>
      <c r="G38" s="62">
        <f t="shared" si="2"/>
        <v>15602</v>
      </c>
      <c r="I38" s="3"/>
      <c r="J38" s="3"/>
      <c r="K38" s="3"/>
    </row>
    <row r="39" spans="1:14" x14ac:dyDescent="0.25">
      <c r="A39" s="42">
        <v>50</v>
      </c>
      <c r="B39" s="42">
        <v>6233</v>
      </c>
      <c r="C39" s="42">
        <v>16198</v>
      </c>
      <c r="D39" s="29">
        <f t="shared" si="0"/>
        <v>22431</v>
      </c>
      <c r="E39" s="62">
        <v>50</v>
      </c>
      <c r="F39" s="62">
        <f t="shared" si="1"/>
        <v>-6233</v>
      </c>
      <c r="G39" s="62">
        <f t="shared" si="2"/>
        <v>16198</v>
      </c>
      <c r="I39" s="3"/>
      <c r="J39" s="103"/>
      <c r="K39" s="103"/>
    </row>
    <row r="40" spans="1:14" x14ac:dyDescent="0.25">
      <c r="A40" s="42">
        <v>51</v>
      </c>
      <c r="B40" s="42">
        <v>6297</v>
      </c>
      <c r="C40" s="42">
        <v>16044</v>
      </c>
      <c r="D40" s="29">
        <f t="shared" si="0"/>
        <v>22341</v>
      </c>
      <c r="E40" s="62">
        <v>51</v>
      </c>
      <c r="F40" s="62">
        <f t="shared" si="1"/>
        <v>-6297</v>
      </c>
      <c r="G40" s="62">
        <f t="shared" si="2"/>
        <v>16044</v>
      </c>
      <c r="I40" s="3"/>
      <c r="J40" s="103"/>
      <c r="K40" s="103"/>
    </row>
    <row r="41" spans="1:14" x14ac:dyDescent="0.25">
      <c r="A41" s="42">
        <v>52</v>
      </c>
      <c r="B41" s="42">
        <v>6207</v>
      </c>
      <c r="C41" s="42">
        <v>15943</v>
      </c>
      <c r="D41" s="29">
        <f t="shared" si="0"/>
        <v>22150</v>
      </c>
      <c r="E41" s="62">
        <v>52</v>
      </c>
      <c r="F41" s="62">
        <f t="shared" si="1"/>
        <v>-6207</v>
      </c>
      <c r="G41" s="62">
        <f t="shared" si="2"/>
        <v>15943</v>
      </c>
    </row>
    <row r="42" spans="1:14" x14ac:dyDescent="0.25">
      <c r="A42" s="42">
        <v>53</v>
      </c>
      <c r="B42" s="42">
        <v>6020</v>
      </c>
      <c r="C42" s="42">
        <v>15637</v>
      </c>
      <c r="D42" s="29">
        <f t="shared" si="0"/>
        <v>21657</v>
      </c>
      <c r="E42" s="62">
        <v>53</v>
      </c>
      <c r="F42" s="62">
        <f t="shared" si="1"/>
        <v>-6020</v>
      </c>
      <c r="G42" s="62">
        <f t="shared" si="2"/>
        <v>15637</v>
      </c>
      <c r="K42" s="76"/>
      <c r="L42" s="76"/>
      <c r="M42" s="76"/>
      <c r="N42" s="76"/>
    </row>
    <row r="43" spans="1:14" x14ac:dyDescent="0.25">
      <c r="A43" s="42">
        <v>54</v>
      </c>
      <c r="B43" s="42">
        <v>5940</v>
      </c>
      <c r="C43" s="42">
        <v>15316</v>
      </c>
      <c r="D43" s="29">
        <f t="shared" si="0"/>
        <v>21256</v>
      </c>
      <c r="E43" s="62">
        <v>54</v>
      </c>
      <c r="F43" s="62">
        <f t="shared" si="1"/>
        <v>-5940</v>
      </c>
      <c r="G43" s="62">
        <f t="shared" si="2"/>
        <v>15316</v>
      </c>
      <c r="K43" s="76"/>
      <c r="L43" s="79"/>
      <c r="M43" s="79"/>
      <c r="N43" s="80"/>
    </row>
    <row r="44" spans="1:14" x14ac:dyDescent="0.25">
      <c r="A44" s="42">
        <v>55</v>
      </c>
      <c r="B44" s="42">
        <v>5489</v>
      </c>
      <c r="C44" s="42">
        <v>15038</v>
      </c>
      <c r="D44" s="29">
        <f t="shared" si="0"/>
        <v>20527</v>
      </c>
      <c r="E44" s="62">
        <v>55</v>
      </c>
      <c r="F44" s="62">
        <f t="shared" si="1"/>
        <v>-5489</v>
      </c>
      <c r="G44" s="62">
        <f t="shared" si="2"/>
        <v>15038</v>
      </c>
      <c r="K44" s="76"/>
      <c r="L44" s="81"/>
      <c r="M44" s="81"/>
      <c r="N44" s="81"/>
    </row>
    <row r="45" spans="1:14" x14ac:dyDescent="0.25">
      <c r="A45" s="42">
        <v>56</v>
      </c>
      <c r="B45" s="42">
        <v>5442</v>
      </c>
      <c r="C45" s="42">
        <v>14760</v>
      </c>
      <c r="D45" s="29">
        <f t="shared" si="0"/>
        <v>20202</v>
      </c>
      <c r="E45" s="62">
        <v>56</v>
      </c>
      <c r="F45" s="62">
        <f t="shared" si="1"/>
        <v>-5442</v>
      </c>
      <c r="G45" s="62">
        <f t="shared" si="2"/>
        <v>14760</v>
      </c>
    </row>
    <row r="46" spans="1:14" x14ac:dyDescent="0.25">
      <c r="A46" s="42">
        <v>57</v>
      </c>
      <c r="B46" s="42">
        <v>5564</v>
      </c>
      <c r="C46" s="42">
        <v>14784</v>
      </c>
      <c r="D46" s="29">
        <f t="shared" si="0"/>
        <v>20348</v>
      </c>
      <c r="E46" s="62">
        <v>57</v>
      </c>
      <c r="F46" s="62">
        <f t="shared" si="1"/>
        <v>-5564</v>
      </c>
      <c r="G46" s="62">
        <f t="shared" si="2"/>
        <v>14784</v>
      </c>
    </row>
    <row r="47" spans="1:14" x14ac:dyDescent="0.25">
      <c r="A47" s="42">
        <v>58</v>
      </c>
      <c r="B47" s="42">
        <v>5401</v>
      </c>
      <c r="C47" s="42">
        <v>14579</v>
      </c>
      <c r="D47" s="29">
        <f t="shared" si="0"/>
        <v>19980</v>
      </c>
      <c r="E47" s="62">
        <v>58</v>
      </c>
      <c r="F47" s="62">
        <f t="shared" si="1"/>
        <v>-5401</v>
      </c>
      <c r="G47" s="62">
        <f t="shared" si="2"/>
        <v>14579</v>
      </c>
    </row>
    <row r="48" spans="1:14" x14ac:dyDescent="0.25">
      <c r="A48" s="42">
        <v>59</v>
      </c>
      <c r="B48" s="42">
        <v>5322</v>
      </c>
      <c r="C48" s="42">
        <v>14407</v>
      </c>
      <c r="D48" s="29">
        <f t="shared" si="0"/>
        <v>19729</v>
      </c>
      <c r="E48" s="62">
        <v>59</v>
      </c>
      <c r="F48" s="62">
        <f t="shared" si="1"/>
        <v>-5322</v>
      </c>
      <c r="G48" s="62">
        <f t="shared" si="2"/>
        <v>14407</v>
      </c>
    </row>
    <row r="49" spans="1:7" x14ac:dyDescent="0.25">
      <c r="A49" s="42">
        <v>60</v>
      </c>
      <c r="B49" s="42">
        <v>5257</v>
      </c>
      <c r="C49" s="42">
        <v>13471</v>
      </c>
      <c r="D49" s="29">
        <f t="shared" si="0"/>
        <v>18728</v>
      </c>
      <c r="E49" s="62">
        <v>60</v>
      </c>
      <c r="F49" s="62">
        <f t="shared" si="1"/>
        <v>-5257</v>
      </c>
      <c r="G49" s="62">
        <f t="shared" si="2"/>
        <v>13471</v>
      </c>
    </row>
    <row r="50" spans="1:7" x14ac:dyDescent="0.25">
      <c r="A50" s="42">
        <v>61</v>
      </c>
      <c r="B50" s="42">
        <v>4646</v>
      </c>
      <c r="C50" s="42">
        <v>12795</v>
      </c>
      <c r="D50" s="29">
        <f t="shared" si="0"/>
        <v>17441</v>
      </c>
      <c r="E50" s="62">
        <v>61</v>
      </c>
      <c r="F50" s="62">
        <f t="shared" si="1"/>
        <v>-4646</v>
      </c>
      <c r="G50" s="62">
        <f t="shared" si="2"/>
        <v>12795</v>
      </c>
    </row>
    <row r="51" spans="1:7" x14ac:dyDescent="0.25">
      <c r="A51" s="42">
        <v>62</v>
      </c>
      <c r="B51" s="42">
        <v>4298</v>
      </c>
      <c r="C51" s="42">
        <v>11806</v>
      </c>
      <c r="D51" s="29">
        <f t="shared" si="0"/>
        <v>16104</v>
      </c>
      <c r="E51" s="62">
        <v>62</v>
      </c>
      <c r="F51" s="62">
        <f t="shared" si="1"/>
        <v>-4298</v>
      </c>
      <c r="G51" s="62">
        <f t="shared" si="2"/>
        <v>11806</v>
      </c>
    </row>
    <row r="52" spans="1:7" x14ac:dyDescent="0.25">
      <c r="A52" s="42">
        <v>63</v>
      </c>
      <c r="B52" s="42">
        <v>3295</v>
      </c>
      <c r="C52" s="42">
        <v>7844</v>
      </c>
      <c r="D52" s="29">
        <f t="shared" si="0"/>
        <v>11139</v>
      </c>
      <c r="E52" s="62">
        <v>63</v>
      </c>
      <c r="F52" s="62">
        <f t="shared" si="1"/>
        <v>-3295</v>
      </c>
      <c r="G52" s="62">
        <f t="shared" si="2"/>
        <v>7844</v>
      </c>
    </row>
    <row r="53" spans="1:7" x14ac:dyDescent="0.25">
      <c r="A53" s="42">
        <v>64</v>
      </c>
      <c r="B53" s="42">
        <v>2927</v>
      </c>
      <c r="C53" s="42">
        <v>6375</v>
      </c>
      <c r="D53" s="29">
        <f t="shared" si="0"/>
        <v>9302</v>
      </c>
      <c r="E53" s="62">
        <v>64</v>
      </c>
      <c r="F53" s="62">
        <f t="shared" si="1"/>
        <v>-2927</v>
      </c>
      <c r="G53" s="62">
        <f t="shared" si="2"/>
        <v>6375</v>
      </c>
    </row>
    <row r="54" spans="1:7" x14ac:dyDescent="0.25">
      <c r="A54" s="42">
        <v>65</v>
      </c>
      <c r="B54" s="42">
        <v>2429</v>
      </c>
      <c r="C54" s="42">
        <v>5274</v>
      </c>
      <c r="D54" s="29">
        <f t="shared" si="0"/>
        <v>7703</v>
      </c>
      <c r="E54" s="62">
        <v>65</v>
      </c>
      <c r="F54" s="62">
        <f t="shared" si="1"/>
        <v>-2429</v>
      </c>
      <c r="G54" s="62">
        <f t="shared" si="2"/>
        <v>5274</v>
      </c>
    </row>
    <row r="55" spans="1:7" x14ac:dyDescent="0.25">
      <c r="A55" s="42">
        <v>66</v>
      </c>
      <c r="B55" s="42">
        <v>2019</v>
      </c>
      <c r="C55" s="42">
        <v>4029</v>
      </c>
      <c r="D55" s="29">
        <f t="shared" si="0"/>
        <v>6048</v>
      </c>
      <c r="E55" s="62">
        <v>66</v>
      </c>
      <c r="F55" s="62">
        <f t="shared" si="1"/>
        <v>-2019</v>
      </c>
      <c r="G55" s="62">
        <f t="shared" si="2"/>
        <v>4029</v>
      </c>
    </row>
    <row r="56" spans="1:7" x14ac:dyDescent="0.25">
      <c r="A56" s="42">
        <v>67</v>
      </c>
      <c r="B56" s="42">
        <v>1672</v>
      </c>
      <c r="C56" s="42">
        <v>3181</v>
      </c>
      <c r="D56" s="29">
        <f t="shared" si="0"/>
        <v>4853</v>
      </c>
      <c r="E56" s="62">
        <v>67</v>
      </c>
      <c r="F56" s="62">
        <f t="shared" si="1"/>
        <v>-1672</v>
      </c>
      <c r="G56" s="62">
        <f t="shared" si="2"/>
        <v>3181</v>
      </c>
    </row>
    <row r="57" spans="1:7" x14ac:dyDescent="0.25">
      <c r="A57" s="42">
        <v>68</v>
      </c>
      <c r="B57" s="42">
        <v>1125</v>
      </c>
      <c r="C57" s="42">
        <v>1846</v>
      </c>
      <c r="D57" s="29">
        <f t="shared" si="0"/>
        <v>2971</v>
      </c>
      <c r="E57" s="62">
        <v>68</v>
      </c>
      <c r="F57" s="62">
        <f t="shared" si="1"/>
        <v>-1125</v>
      </c>
      <c r="G57" s="62">
        <f t="shared" si="2"/>
        <v>1846</v>
      </c>
    </row>
    <row r="58" spans="1:7" x14ac:dyDescent="0.25">
      <c r="A58" s="42">
        <v>69</v>
      </c>
      <c r="B58" s="42">
        <v>976</v>
      </c>
      <c r="C58" s="42">
        <v>1378</v>
      </c>
      <c r="D58" s="29">
        <f t="shared" si="0"/>
        <v>2354</v>
      </c>
      <c r="E58" s="62">
        <v>69</v>
      </c>
      <c r="F58" s="62">
        <f t="shared" si="1"/>
        <v>-976</v>
      </c>
      <c r="G58" s="62">
        <f t="shared" si="2"/>
        <v>1378</v>
      </c>
    </row>
    <row r="59" spans="1:7" x14ac:dyDescent="0.25">
      <c r="B59" s="73">
        <f>SUM(B4:B58)</f>
        <v>389610</v>
      </c>
      <c r="C59" s="73">
        <f>SUM(C4:C58)</f>
        <v>814241</v>
      </c>
      <c r="D59" s="73">
        <f>SUM(B59:C59)</f>
        <v>1203851</v>
      </c>
    </row>
  </sheetData>
  <pageMargins left="0.7" right="0.7" top="0.75" bottom="0.75" header="0.3" footer="0.3"/>
  <pageSetup paperSize="9" orientation="portrait" r:id="rId1"/>
  <headerFooter>
    <oddFooter>&amp;L&amp;1#&amp;"Calibri"&amp;10&amp;KA80000Interne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F0"/>
  </sheetPr>
  <dimension ref="B1:I14"/>
  <sheetViews>
    <sheetView zoomScale="110" zoomScaleNormal="110" workbookViewId="0">
      <selection activeCell="B15" sqref="B15"/>
    </sheetView>
  </sheetViews>
  <sheetFormatPr baseColWidth="10" defaultColWidth="11.42578125" defaultRowHeight="15" x14ac:dyDescent="0.25"/>
  <cols>
    <col min="1" max="1" width="2.42578125" style="1" customWidth="1"/>
    <col min="2" max="2" width="26.7109375" style="1" customWidth="1"/>
    <col min="3" max="4" width="11.42578125" style="1"/>
    <col min="5" max="5" width="11" style="1" customWidth="1"/>
    <col min="6" max="6" width="25.85546875" style="1" customWidth="1"/>
    <col min="7" max="7" width="27.85546875" style="1" customWidth="1"/>
    <col min="8" max="8" width="17.5703125" style="1" bestFit="1" customWidth="1"/>
    <col min="9" max="16384" width="11.42578125" style="1"/>
  </cols>
  <sheetData>
    <row r="1" spans="2:9" ht="15.75" x14ac:dyDescent="0.25">
      <c r="B1" s="34" t="s">
        <v>125</v>
      </c>
      <c r="C1" s="35"/>
      <c r="D1" s="35"/>
      <c r="E1" s="35"/>
      <c r="F1" s="35"/>
    </row>
    <row r="3" spans="2:9" ht="19.5" customHeight="1" x14ac:dyDescent="0.25">
      <c r="B3" s="127" t="s">
        <v>21</v>
      </c>
      <c r="C3" s="128" t="s">
        <v>19</v>
      </c>
      <c r="D3" s="129" t="s">
        <v>27</v>
      </c>
      <c r="F3" s="104"/>
      <c r="G3" s="104"/>
      <c r="H3" s="104"/>
    </row>
    <row r="4" spans="2:9" ht="27" customHeight="1" x14ac:dyDescent="0.25">
      <c r="B4" s="149" t="s">
        <v>34</v>
      </c>
      <c r="C4" s="151">
        <v>0.51967992331115098</v>
      </c>
      <c r="D4" s="151">
        <v>0.563083053641528</v>
      </c>
      <c r="F4" s="105"/>
      <c r="G4" s="106"/>
      <c r="H4" s="107"/>
    </row>
    <row r="5" spans="2:9" ht="18.75" customHeight="1" x14ac:dyDescent="0.25">
      <c r="B5" s="150" t="s">
        <v>40</v>
      </c>
      <c r="C5" s="152">
        <v>0.141841067845209</v>
      </c>
      <c r="D5" s="152">
        <v>8.8459303359859603E-2</v>
      </c>
      <c r="F5" s="105"/>
      <c r="G5" s="132"/>
      <c r="H5" s="133"/>
      <c r="I5" s="134"/>
    </row>
    <row r="6" spans="2:9" ht="34.5" customHeight="1" x14ac:dyDescent="0.25">
      <c r="B6" s="149" t="s">
        <v>81</v>
      </c>
      <c r="C6" s="151">
        <v>9.3271245664866304E-2</v>
      </c>
      <c r="D6" s="151">
        <v>9.8375613246520194E-2</v>
      </c>
      <c r="F6" s="105"/>
      <c r="G6" s="131"/>
      <c r="H6" s="67"/>
      <c r="I6" s="67"/>
    </row>
    <row r="7" spans="2:9" ht="21" customHeight="1" x14ac:dyDescent="0.25">
      <c r="B7" s="150" t="s">
        <v>42</v>
      </c>
      <c r="C7" s="152">
        <v>5.2967807530839801E-2</v>
      </c>
      <c r="D7" s="152">
        <v>7.7281909573563901E-2</v>
      </c>
      <c r="F7" s="105"/>
      <c r="G7" s="131"/>
      <c r="H7" s="67"/>
      <c r="I7" s="67"/>
    </row>
    <row r="8" spans="2:9" ht="27" customHeight="1" x14ac:dyDescent="0.25">
      <c r="B8" s="149" t="s">
        <v>93</v>
      </c>
      <c r="C8" s="151">
        <v>2.6861340370109899E-2</v>
      </c>
      <c r="D8" s="151">
        <v>4.3375751609957401E-2</v>
      </c>
      <c r="F8" s="105"/>
      <c r="G8" s="131"/>
      <c r="H8" s="67"/>
      <c r="I8" s="67"/>
    </row>
    <row r="9" spans="2:9" ht="18" customHeight="1" x14ac:dyDescent="0.25">
      <c r="B9" s="150" t="s">
        <v>41</v>
      </c>
      <c r="C9" s="152">
        <v>5.4422048566557198E-2</v>
      </c>
      <c r="D9" s="152">
        <v>2.3662519716789801E-2</v>
      </c>
      <c r="F9" s="105"/>
      <c r="G9" s="131"/>
      <c r="H9" s="67"/>
      <c r="I9" s="67"/>
    </row>
    <row r="10" spans="2:9" ht="27" customHeight="1" x14ac:dyDescent="0.25">
      <c r="B10" s="149" t="s">
        <v>79</v>
      </c>
      <c r="C10" s="151">
        <v>3.649772787082E-2</v>
      </c>
      <c r="D10" s="151">
        <v>3.1515237767683799E-3</v>
      </c>
      <c r="F10" s="105"/>
      <c r="G10" s="131"/>
      <c r="H10" s="67"/>
      <c r="I10" s="67"/>
    </row>
    <row r="11" spans="2:9" ht="21.75" customHeight="1" x14ac:dyDescent="0.25">
      <c r="B11" s="150" t="s">
        <v>39</v>
      </c>
      <c r="C11" s="152">
        <v>7.4458838840446795E-2</v>
      </c>
      <c r="D11" s="152">
        <v>0.102610325075013</v>
      </c>
      <c r="E11" s="48"/>
      <c r="F11" s="105"/>
      <c r="G11" s="131"/>
      <c r="H11" s="67"/>
      <c r="I11" s="67"/>
    </row>
    <row r="12" spans="2:9" x14ac:dyDescent="0.25">
      <c r="B12" s="127" t="s">
        <v>2</v>
      </c>
      <c r="C12" s="130">
        <f>SUM(C4:C11)</f>
        <v>1</v>
      </c>
      <c r="D12" s="130">
        <f>SUM(D4:D11)</f>
        <v>1.0000000000000004</v>
      </c>
      <c r="F12" s="44"/>
      <c r="G12" s="131"/>
      <c r="H12" s="67"/>
      <c r="I12" s="67"/>
    </row>
    <row r="13" spans="2:9" x14ac:dyDescent="0.25">
      <c r="G13" s="131"/>
      <c r="H13" s="67"/>
      <c r="I13" s="67"/>
    </row>
    <row r="14" spans="2:9" x14ac:dyDescent="0.2">
      <c r="B14" s="68" t="s">
        <v>126</v>
      </c>
      <c r="G14" s="132"/>
      <c r="H14" s="135"/>
      <c r="I14" s="135"/>
    </row>
  </sheetData>
  <pageMargins left="0.7" right="0.7" top="0.75" bottom="0.75" header="0.3" footer="0.3"/>
  <pageSetup paperSize="9" orientation="portrait" r:id="rId1"/>
  <headerFooter>
    <oddFooter>&amp;L&amp;1#&amp;"Calibri"&amp;10&amp;KA80000Interne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60A8-4329-4D99-91E7-AD992F0DA183}">
  <sheetPr codeName="Feuil7">
    <tabColor rgb="FFFFC000"/>
  </sheetPr>
  <dimension ref="A1:M27"/>
  <sheetViews>
    <sheetView workbookViewId="0">
      <selection activeCell="E26" sqref="E26"/>
    </sheetView>
  </sheetViews>
  <sheetFormatPr baseColWidth="10" defaultRowHeight="15" x14ac:dyDescent="0.25"/>
  <cols>
    <col min="1" max="1" width="16.7109375" bestFit="1" customWidth="1"/>
    <col min="2" max="2" width="28.28515625" customWidth="1"/>
  </cols>
  <sheetData>
    <row r="1" spans="1:13" x14ac:dyDescent="0.25">
      <c r="A1" t="s">
        <v>44</v>
      </c>
      <c r="B1" t="s">
        <v>68</v>
      </c>
    </row>
    <row r="2" spans="1:13" x14ac:dyDescent="0.25">
      <c r="A2" t="s">
        <v>63</v>
      </c>
      <c r="B2" t="s">
        <v>69</v>
      </c>
      <c r="E2" s="45" t="s">
        <v>77</v>
      </c>
      <c r="F2" s="46"/>
      <c r="G2" s="46"/>
      <c r="H2" s="46"/>
      <c r="I2" s="46"/>
      <c r="J2" s="46"/>
      <c r="K2" s="46"/>
      <c r="L2" s="46"/>
      <c r="M2" s="46"/>
    </row>
    <row r="3" spans="1:13" x14ac:dyDescent="0.25">
      <c r="A3" t="s">
        <v>53</v>
      </c>
      <c r="B3" t="s">
        <v>38</v>
      </c>
    </row>
    <row r="4" spans="1:13" x14ac:dyDescent="0.25">
      <c r="A4" t="s">
        <v>52</v>
      </c>
      <c r="B4" t="s">
        <v>69</v>
      </c>
    </row>
    <row r="5" spans="1:13" x14ac:dyDescent="0.25">
      <c r="A5" t="s">
        <v>62</v>
      </c>
      <c r="B5" t="s">
        <v>70</v>
      </c>
    </row>
    <row r="6" spans="1:13" x14ac:dyDescent="0.25">
      <c r="A6" t="s">
        <v>58</v>
      </c>
      <c r="B6" t="s">
        <v>38</v>
      </c>
    </row>
    <row r="7" spans="1:13" x14ac:dyDescent="0.25">
      <c r="A7" t="s">
        <v>54</v>
      </c>
      <c r="B7" t="s">
        <v>38</v>
      </c>
    </row>
    <row r="8" spans="1:13" x14ac:dyDescent="0.25">
      <c r="A8" t="s">
        <v>67</v>
      </c>
      <c r="B8" t="s">
        <v>70</v>
      </c>
    </row>
    <row r="9" spans="1:13" x14ac:dyDescent="0.25">
      <c r="A9" t="s">
        <v>45</v>
      </c>
      <c r="B9" t="s">
        <v>34</v>
      </c>
    </row>
    <row r="10" spans="1:13" x14ac:dyDescent="0.25">
      <c r="A10" t="s">
        <v>51</v>
      </c>
      <c r="B10" t="s">
        <v>35</v>
      </c>
    </row>
    <row r="11" spans="1:13" x14ac:dyDescent="0.25">
      <c r="A11" t="s">
        <v>57</v>
      </c>
      <c r="B11" t="s">
        <v>71</v>
      </c>
    </row>
    <row r="12" spans="1:13" x14ac:dyDescent="0.25">
      <c r="A12" t="s">
        <v>75</v>
      </c>
      <c r="B12" t="s">
        <v>74</v>
      </c>
    </row>
    <row r="13" spans="1:13" x14ac:dyDescent="0.25">
      <c r="A13" t="s">
        <v>46</v>
      </c>
      <c r="B13" t="s">
        <v>72</v>
      </c>
    </row>
    <row r="14" spans="1:13" x14ac:dyDescent="0.25">
      <c r="A14" t="s">
        <v>64</v>
      </c>
      <c r="B14" t="s">
        <v>70</v>
      </c>
    </row>
    <row r="15" spans="1:13" x14ac:dyDescent="0.25">
      <c r="A15" t="s">
        <v>50</v>
      </c>
      <c r="B15" t="s">
        <v>70</v>
      </c>
    </row>
    <row r="16" spans="1:13" x14ac:dyDescent="0.25">
      <c r="A16" t="s">
        <v>60</v>
      </c>
      <c r="B16" t="s">
        <v>70</v>
      </c>
    </row>
    <row r="17" spans="1:2" x14ac:dyDescent="0.25">
      <c r="A17" t="s">
        <v>49</v>
      </c>
      <c r="B17" t="s">
        <v>37</v>
      </c>
    </row>
    <row r="18" spans="1:2" x14ac:dyDescent="0.25">
      <c r="A18" t="s">
        <v>48</v>
      </c>
      <c r="B18" t="s">
        <v>70</v>
      </c>
    </row>
    <row r="19" spans="1:2" x14ac:dyDescent="0.25">
      <c r="A19" t="s">
        <v>65</v>
      </c>
      <c r="B19" t="s">
        <v>70</v>
      </c>
    </row>
    <row r="20" spans="1:2" x14ac:dyDescent="0.25">
      <c r="A20" t="s">
        <v>66</v>
      </c>
      <c r="B20" t="s">
        <v>36</v>
      </c>
    </row>
    <row r="21" spans="1:2" x14ac:dyDescent="0.25">
      <c r="A21" t="s">
        <v>60</v>
      </c>
      <c r="B21" t="s">
        <v>73</v>
      </c>
    </row>
    <row r="22" spans="1:2" x14ac:dyDescent="0.25">
      <c r="A22" t="s">
        <v>59</v>
      </c>
      <c r="B22" t="s">
        <v>74</v>
      </c>
    </row>
    <row r="23" spans="1:2" x14ac:dyDescent="0.25">
      <c r="A23" t="s">
        <v>47</v>
      </c>
      <c r="B23" t="s">
        <v>38</v>
      </c>
    </row>
    <row r="24" spans="1:2" x14ac:dyDescent="0.25">
      <c r="A24" t="s">
        <v>55</v>
      </c>
      <c r="B24" t="s">
        <v>70</v>
      </c>
    </row>
    <row r="25" spans="1:2" x14ac:dyDescent="0.25">
      <c r="A25" t="s">
        <v>56</v>
      </c>
      <c r="B25" t="s">
        <v>70</v>
      </c>
    </row>
    <row r="26" spans="1:2" x14ac:dyDescent="0.25">
      <c r="A26" t="s">
        <v>61</v>
      </c>
      <c r="B26" t="s">
        <v>70</v>
      </c>
    </row>
    <row r="27" spans="1:2" x14ac:dyDescent="0.25">
      <c r="A27" t="s">
        <v>76</v>
      </c>
      <c r="B27" t="s">
        <v>35</v>
      </c>
    </row>
  </sheetData>
  <pageMargins left="0.7" right="0.7" top="0.75" bottom="0.75" header="0.3" footer="0.3"/>
  <pageSetup paperSize="9" orientation="portrait" r:id="rId1"/>
  <headerFooter>
    <oddFooter>&amp;L&amp;1#&amp;"Calibri"&amp;10&amp;KA80000Interne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0070C0"/>
  </sheetPr>
  <dimension ref="B1:H19"/>
  <sheetViews>
    <sheetView showGridLines="0" zoomScale="90" zoomScaleNormal="90" workbookViewId="0">
      <selection activeCell="G3" sqref="G3"/>
    </sheetView>
  </sheetViews>
  <sheetFormatPr baseColWidth="10" defaultColWidth="11.42578125" defaultRowHeight="15" x14ac:dyDescent="0.25"/>
  <cols>
    <col min="1" max="1" width="6.7109375" style="21" customWidth="1"/>
    <col min="2" max="2" width="33.42578125" style="23" customWidth="1"/>
    <col min="3" max="3" width="13.85546875" style="21" bestFit="1" customWidth="1"/>
    <col min="4" max="4" width="12.42578125" style="21" bestFit="1" customWidth="1"/>
    <col min="5" max="5" width="23.42578125" style="21" bestFit="1" customWidth="1"/>
    <col min="6" max="6" width="26.7109375" style="21" customWidth="1"/>
    <col min="7" max="7" width="28.140625" style="21" customWidth="1"/>
    <col min="8" max="8" width="29.42578125" style="21" bestFit="1" customWidth="1"/>
    <col min="9" max="9" width="12.5703125" style="21" bestFit="1" customWidth="1"/>
    <col min="10" max="16384" width="11.42578125" style="21"/>
  </cols>
  <sheetData>
    <row r="1" spans="2:8" ht="15.75" x14ac:dyDescent="0.25">
      <c r="B1" s="34" t="s">
        <v>119</v>
      </c>
      <c r="C1" s="36"/>
      <c r="D1" s="36"/>
      <c r="E1" s="36"/>
      <c r="F1" s="36"/>
    </row>
    <row r="2" spans="2:8" x14ac:dyDescent="0.25">
      <c r="G2" s="189"/>
      <c r="H2" s="190"/>
    </row>
    <row r="3" spans="2:8" x14ac:dyDescent="0.25">
      <c r="D3" s="22"/>
      <c r="E3" s="22"/>
      <c r="F3" s="22"/>
      <c r="G3" s="187"/>
      <c r="H3" s="188"/>
    </row>
    <row r="4" spans="2:8" x14ac:dyDescent="0.25">
      <c r="B4" s="47" t="s">
        <v>78</v>
      </c>
      <c r="D4" s="22"/>
      <c r="E4" s="22"/>
      <c r="F4" s="22"/>
    </row>
    <row r="5" spans="2:8" x14ac:dyDescent="0.25">
      <c r="B5" s="41" t="s">
        <v>11</v>
      </c>
      <c r="C5" s="197" t="s">
        <v>19</v>
      </c>
      <c r="D5" s="26" t="s">
        <v>20</v>
      </c>
      <c r="E5" s="75" t="s">
        <v>3</v>
      </c>
    </row>
    <row r="6" spans="2:8" x14ac:dyDescent="0.25">
      <c r="B6" s="56" t="s">
        <v>12</v>
      </c>
      <c r="C6" s="49">
        <v>2.1103668311381969</v>
      </c>
      <c r="D6" s="49">
        <v>1.7822372211624318</v>
      </c>
      <c r="E6" s="49">
        <v>3.8926040523006287</v>
      </c>
    </row>
    <row r="7" spans="2:8" x14ac:dyDescent="0.25">
      <c r="B7" s="56" t="s">
        <v>13</v>
      </c>
      <c r="C7" s="49">
        <v>2.0072885587809166</v>
      </c>
      <c r="D7" s="49">
        <v>1.7280441293529489</v>
      </c>
      <c r="E7" s="49">
        <v>3.7353326881338655</v>
      </c>
    </row>
    <row r="8" spans="2:8" x14ac:dyDescent="0.25">
      <c r="B8" s="56" t="s">
        <v>5</v>
      </c>
      <c r="C8" s="49">
        <v>2.2236877789368235</v>
      </c>
      <c r="D8" s="49">
        <v>1.9463713052022182</v>
      </c>
      <c r="E8" s="49">
        <v>4.1700590841390417</v>
      </c>
    </row>
    <row r="9" spans="2:8" x14ac:dyDescent="0.25">
      <c r="B9" s="56" t="s">
        <v>14</v>
      </c>
      <c r="C9" s="49">
        <v>2.1335271607841459</v>
      </c>
      <c r="D9" s="49">
        <v>1.6000481977350951</v>
      </c>
      <c r="E9" s="49">
        <v>3.733575358519241</v>
      </c>
    </row>
    <row r="10" spans="2:8" x14ac:dyDescent="0.25">
      <c r="B10" s="56" t="s">
        <v>6</v>
      </c>
      <c r="C10" s="49">
        <v>3.3915165324740468</v>
      </c>
      <c r="D10" s="49">
        <v>1.4686085628211343</v>
      </c>
      <c r="E10" s="49">
        <v>4.8601250952951816</v>
      </c>
    </row>
    <row r="11" spans="2:8" x14ac:dyDescent="0.25">
      <c r="B11" s="56" t="s">
        <v>15</v>
      </c>
      <c r="C11" s="49">
        <v>1.7679786936223536</v>
      </c>
      <c r="D11" s="49">
        <v>1.5266432141264359</v>
      </c>
      <c r="E11" s="49">
        <v>3.2946219077487893</v>
      </c>
    </row>
    <row r="12" spans="2:8" x14ac:dyDescent="0.25">
      <c r="B12" s="56" t="s">
        <v>16</v>
      </c>
      <c r="C12" s="49">
        <v>2.0395178188660283</v>
      </c>
      <c r="D12" s="49">
        <v>1.8548512109986797</v>
      </c>
      <c r="E12" s="49">
        <v>3.8943690298647082</v>
      </c>
    </row>
    <row r="13" spans="2:8" x14ac:dyDescent="0.25">
      <c r="B13" s="56" t="s">
        <v>9</v>
      </c>
      <c r="C13" s="49">
        <v>2.3406273681450727</v>
      </c>
      <c r="D13" s="49">
        <v>1.8410708479585882</v>
      </c>
      <c r="E13" s="49">
        <v>4.1816982161036611</v>
      </c>
    </row>
    <row r="14" spans="2:8" x14ac:dyDescent="0.25">
      <c r="B14" s="56" t="s">
        <v>17</v>
      </c>
      <c r="C14" s="49">
        <v>2.1487866649632132</v>
      </c>
      <c r="D14" s="49">
        <v>1.9006335344911811</v>
      </c>
      <c r="E14" s="49">
        <v>4.0494201994543939</v>
      </c>
    </row>
    <row r="15" spans="2:8" x14ac:dyDescent="0.25">
      <c r="B15" s="56" t="s">
        <v>85</v>
      </c>
      <c r="C15" s="49">
        <v>2.453923526662225</v>
      </c>
      <c r="D15" s="49">
        <v>1.8141777205196528</v>
      </c>
      <c r="E15" s="49">
        <v>4.2681012471818782</v>
      </c>
    </row>
    <row r="16" spans="2:8" x14ac:dyDescent="0.25">
      <c r="B16" s="56" t="s">
        <v>18</v>
      </c>
      <c r="C16" s="49">
        <v>2.506915190735862</v>
      </c>
      <c r="D16" s="49">
        <v>1.8783983696499844</v>
      </c>
      <c r="E16" s="49">
        <v>4.3853135603858462</v>
      </c>
    </row>
    <row r="17" spans="2:5" x14ac:dyDescent="0.25">
      <c r="B17" s="56" t="s">
        <v>7</v>
      </c>
      <c r="C17" s="49">
        <v>2.1232587968319745</v>
      </c>
      <c r="D17" s="49">
        <v>1.7207591267812454</v>
      </c>
      <c r="E17" s="49">
        <v>3.8440179236132197</v>
      </c>
    </row>
    <row r="18" spans="2:5" x14ac:dyDescent="0.25">
      <c r="B18" s="56" t="s">
        <v>10</v>
      </c>
      <c r="C18" s="49">
        <v>2.6624328946229112</v>
      </c>
      <c r="D18" s="49">
        <v>1.5373548111772199</v>
      </c>
      <c r="E18" s="49">
        <v>4.1997877058001309</v>
      </c>
    </row>
    <row r="19" spans="2:5" x14ac:dyDescent="0.25">
      <c r="B19" s="57" t="s">
        <v>92</v>
      </c>
      <c r="C19" s="49">
        <v>2.3959716289540522</v>
      </c>
      <c r="D19" s="49">
        <v>2.3863209997691066</v>
      </c>
      <c r="E19" s="49">
        <v>4.7822926287231589</v>
      </c>
    </row>
  </sheetData>
  <sortState xmlns:xlrd2="http://schemas.microsoft.com/office/spreadsheetml/2017/richdata2" ref="B6:G19">
    <sortCondition descending="1" ref="G6:G19"/>
  </sortState>
  <pageMargins left="0.7" right="0.7" top="0.75" bottom="0.75" header="0.3" footer="0.3"/>
  <pageSetup paperSize="9" orientation="portrait" r:id="rId1"/>
  <headerFooter>
    <oddFooter>&amp;L&amp;1#&amp;"Calibri"&amp;10&amp;KA80000Interne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8AAB-FE74-4630-B8A4-B3C4429A51A6}">
  <sheetPr>
    <tabColor rgb="FF7030A0"/>
  </sheetPr>
  <dimension ref="A1:P14"/>
  <sheetViews>
    <sheetView showGridLines="0" zoomScale="70" zoomScaleNormal="70" workbookViewId="0">
      <selection activeCell="B24" sqref="B24"/>
    </sheetView>
  </sheetViews>
  <sheetFormatPr baseColWidth="10" defaultColWidth="11.42578125" defaultRowHeight="12.75" x14ac:dyDescent="0.2"/>
  <cols>
    <col min="1" max="1" width="4.7109375" style="8" customWidth="1"/>
    <col min="2" max="2" width="53" style="8" customWidth="1"/>
    <col min="3" max="3" width="15.85546875" style="8" customWidth="1"/>
    <col min="4" max="4" width="15.140625" style="8" customWidth="1"/>
    <col min="5" max="5" width="25" style="8" bestFit="1" customWidth="1"/>
    <col min="6" max="12" width="11.42578125" style="8"/>
    <col min="13" max="13" width="37.140625" style="8" customWidth="1"/>
    <col min="14" max="15" width="22.85546875" style="8" customWidth="1"/>
    <col min="16" max="16" width="27" style="8" customWidth="1"/>
    <col min="17" max="16384" width="11.42578125" style="8"/>
  </cols>
  <sheetData>
    <row r="1" spans="1:16" ht="21.75" customHeight="1" x14ac:dyDescent="0.25">
      <c r="B1" s="71" t="s">
        <v>121</v>
      </c>
    </row>
    <row r="2" spans="1:16" ht="21.75" customHeight="1" x14ac:dyDescent="0.25">
      <c r="A2" s="31"/>
    </row>
    <row r="3" spans="1:16" s="10" customFormat="1" ht="21.75" customHeight="1" x14ac:dyDescent="0.25">
      <c r="B3" s="7"/>
    </row>
    <row r="4" spans="1:16" s="10" customFormat="1" ht="17.100000000000001" customHeight="1" x14ac:dyDescent="0.25">
      <c r="B4" s="7"/>
    </row>
    <row r="5" spans="1:16" s="11" customFormat="1" ht="39.75" customHeight="1" x14ac:dyDescent="0.25">
      <c r="B5" s="74"/>
      <c r="C5" s="137" t="s">
        <v>19</v>
      </c>
      <c r="D5" s="137" t="s">
        <v>22</v>
      </c>
      <c r="E5" s="137" t="s">
        <v>88</v>
      </c>
      <c r="M5" s="140"/>
      <c r="N5" s="141"/>
      <c r="O5" s="141"/>
      <c r="P5" s="141"/>
    </row>
    <row r="6" spans="1:16" s="12" customFormat="1" ht="33" customHeight="1" x14ac:dyDescent="0.25">
      <c r="B6" s="138" t="s">
        <v>90</v>
      </c>
      <c r="C6" s="139">
        <f>'Types d''employeurs'!C13</f>
        <v>39512</v>
      </c>
      <c r="D6" s="139">
        <f>'Types d''employeurs'!E13</f>
        <v>42074</v>
      </c>
      <c r="E6" s="139">
        <v>46523</v>
      </c>
      <c r="M6" s="142"/>
      <c r="N6" s="143"/>
      <c r="O6" s="143"/>
      <c r="P6" s="143"/>
    </row>
    <row r="7" spans="1:16" x14ac:dyDescent="0.2">
      <c r="A7" s="18"/>
      <c r="B7" s="18"/>
      <c r="C7" s="110"/>
      <c r="D7" s="110"/>
      <c r="E7" s="110"/>
      <c r="M7" s="144"/>
      <c r="N7" s="144"/>
      <c r="O7" s="144"/>
      <c r="P7" s="144"/>
    </row>
    <row r="8" spans="1:16" ht="15" x14ac:dyDescent="0.2">
      <c r="A8" s="18"/>
      <c r="B8" s="18"/>
      <c r="G8" s="70"/>
      <c r="M8" s="144"/>
      <c r="N8" s="144"/>
      <c r="O8" s="144"/>
      <c r="P8" s="144"/>
    </row>
    <row r="9" spans="1:16" x14ac:dyDescent="0.2">
      <c r="A9" s="108"/>
      <c r="B9" s="109"/>
      <c r="C9" s="108"/>
      <c r="D9" s="108"/>
      <c r="E9" s="108"/>
      <c r="F9" s="108"/>
      <c r="G9" s="108"/>
      <c r="M9" s="144"/>
      <c r="N9" s="144"/>
      <c r="O9" s="144"/>
      <c r="P9" s="144"/>
    </row>
    <row r="10" spans="1:16" x14ac:dyDescent="0.2">
      <c r="A10" s="108"/>
      <c r="B10" s="108"/>
      <c r="C10" s="108"/>
      <c r="D10" s="108"/>
      <c r="E10" s="108"/>
      <c r="F10" s="108"/>
    </row>
    <row r="11" spans="1:16" x14ac:dyDescent="0.2">
      <c r="A11" s="108"/>
      <c r="B11" s="108"/>
      <c r="C11" s="108"/>
      <c r="D11" s="108"/>
      <c r="E11" s="108"/>
      <c r="F11" s="108"/>
      <c r="G11" s="108"/>
    </row>
    <row r="12" spans="1:16" x14ac:dyDescent="0.2">
      <c r="A12" s="108"/>
      <c r="B12" s="108"/>
      <c r="C12" s="108"/>
      <c r="D12" s="108"/>
      <c r="E12" s="108"/>
      <c r="F12" s="108"/>
      <c r="G12" s="108"/>
    </row>
    <row r="13" spans="1:16" x14ac:dyDescent="0.2">
      <c r="A13" s="108"/>
      <c r="B13" s="108"/>
      <c r="C13" s="108"/>
      <c r="D13" s="108"/>
      <c r="E13" s="108"/>
      <c r="F13" s="108"/>
      <c r="G13" s="108"/>
    </row>
    <row r="14" spans="1:16" x14ac:dyDescent="0.2">
      <c r="A14" s="108"/>
      <c r="B14" s="108"/>
      <c r="C14" s="108"/>
      <c r="D14" s="108"/>
      <c r="E14" s="108"/>
      <c r="F14" s="108"/>
      <c r="G14" s="108"/>
    </row>
  </sheetData>
  <printOptions horizontalCentered="1"/>
  <pageMargins left="0.78740157480314965" right="0.78740157480314965" top="0.78740157480314965" bottom="0.78740157480314965" header="0.4921259845" footer="0.4921259845"/>
  <pageSetup paperSize="9" orientation="portrait" r:id="rId1"/>
  <headerFooter alignWithMargins="0">
    <oddFooter>&amp;L&amp;1#&amp;"Calibri"&amp;10&amp;KA80000Interne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Champs de l'étude</vt:lpstr>
      <vt:lpstr>Effectifs des agents</vt:lpstr>
      <vt:lpstr>Evolution effectifs agents</vt:lpstr>
      <vt:lpstr>Pyramide ages fonctionnaires</vt:lpstr>
      <vt:lpstr>Pyramide âges salariés</vt:lpstr>
      <vt:lpstr>Agents par famille</vt:lpstr>
      <vt:lpstr>Correspondances</vt:lpstr>
      <vt:lpstr>Agents par region</vt:lpstr>
      <vt:lpstr>Effectif employeurs</vt:lpstr>
      <vt:lpstr>Evol Effectif employeurs</vt:lpstr>
      <vt:lpstr>Types d'employeurs</vt:lpstr>
      <vt:lpstr>Employeurs par region</vt:lpstr>
      <vt:lpstr>Carte - Employeurs par region</vt:lpstr>
      <vt:lpstr>'Evol Effectif employeurs'!Zone_d_impression</vt:lpstr>
    </vt:vector>
  </TitlesOfParts>
  <Company>ICDC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Belliard, Karine</dc:creator>
  <cp:lastModifiedBy>Gautier, Loïc</cp:lastModifiedBy>
  <cp:lastPrinted>2018-05-18T06:42:12Z</cp:lastPrinted>
  <dcterms:created xsi:type="dcterms:W3CDTF">2014-03-24T08:50:15Z</dcterms:created>
  <dcterms:modified xsi:type="dcterms:W3CDTF">2025-10-23T08:30:59Z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6b0da4-3db3-477f-aae7-ffa237cfc891_Enabled">
    <vt:lpwstr>True</vt:lpwstr>
  </property>
  <property fmtid="{D5CDD505-2E9C-101B-9397-08002B2CF9AE}" pid="3" name="MSIP_Label_526b0da4-3db3-477f-aae7-ffa237cfc891_SiteId">
    <vt:lpwstr>6eab6365-8194-49c6-a4d0-e2d1a0fbeb74</vt:lpwstr>
  </property>
  <property fmtid="{D5CDD505-2E9C-101B-9397-08002B2CF9AE}" pid="4" name="MSIP_Label_526b0da4-3db3-477f-aae7-ffa237cfc891_Owner">
    <vt:lpwstr>Clemence.Darrigade@caissedesdepots.fr</vt:lpwstr>
  </property>
  <property fmtid="{D5CDD505-2E9C-101B-9397-08002B2CF9AE}" pid="5" name="MSIP_Label_526b0da4-3db3-477f-aae7-ffa237cfc891_SetDate">
    <vt:lpwstr>2019-07-09T13:44:58.8028887Z</vt:lpwstr>
  </property>
  <property fmtid="{D5CDD505-2E9C-101B-9397-08002B2CF9AE}" pid="6" name="MSIP_Label_526b0da4-3db3-477f-aae7-ffa237cfc891_Name">
    <vt:lpwstr>CDC-Interne</vt:lpwstr>
  </property>
  <property fmtid="{D5CDD505-2E9C-101B-9397-08002B2CF9AE}" pid="7" name="MSIP_Label_526b0da4-3db3-477f-aae7-ffa237cfc891_Application">
    <vt:lpwstr>Microsoft Azure Information Protection</vt:lpwstr>
  </property>
  <property fmtid="{D5CDD505-2E9C-101B-9397-08002B2CF9AE}" pid="8" name="MSIP_Label_526b0da4-3db3-477f-aae7-ffa237cfc891_Extended_MSFT_Method">
    <vt:lpwstr>Automatic</vt:lpwstr>
  </property>
  <property fmtid="{D5CDD505-2E9C-101B-9397-08002B2CF9AE}" pid="9" name="MSIP_Label_1387ec98-8aff-418c-9455-dc857e1ea7dc_Enabled">
    <vt:lpwstr>true</vt:lpwstr>
  </property>
  <property fmtid="{D5CDD505-2E9C-101B-9397-08002B2CF9AE}" pid="10" name="MSIP_Label_1387ec98-8aff-418c-9455-dc857e1ea7dc_SetDate">
    <vt:lpwstr>2023-01-20T14:48:29Z</vt:lpwstr>
  </property>
  <property fmtid="{D5CDD505-2E9C-101B-9397-08002B2CF9AE}" pid="11" name="MSIP_Label_1387ec98-8aff-418c-9455-dc857e1ea7dc_Method">
    <vt:lpwstr>Standard</vt:lpwstr>
  </property>
  <property fmtid="{D5CDD505-2E9C-101B-9397-08002B2CF9AE}" pid="12" name="MSIP_Label_1387ec98-8aff-418c-9455-dc857e1ea7dc_Name">
    <vt:lpwstr>1387ec98-8aff-418c-9455-dc857e1ea7dc</vt:lpwstr>
  </property>
  <property fmtid="{D5CDD505-2E9C-101B-9397-08002B2CF9AE}" pid="13" name="MSIP_Label_1387ec98-8aff-418c-9455-dc857e1ea7dc_SiteId">
    <vt:lpwstr>6eab6365-8194-49c6-a4d0-e2d1a0fbeb74</vt:lpwstr>
  </property>
  <property fmtid="{D5CDD505-2E9C-101B-9397-08002B2CF9AE}" pid="14" name="MSIP_Label_1387ec98-8aff-418c-9455-dc857e1ea7dc_ActionId">
    <vt:lpwstr>d30083e3-02f1-4964-baf5-3c99f9747405</vt:lpwstr>
  </property>
  <property fmtid="{D5CDD505-2E9C-101B-9397-08002B2CF9AE}" pid="15" name="MSIP_Label_1387ec98-8aff-418c-9455-dc857e1ea7dc_ContentBits">
    <vt:lpwstr>2</vt:lpwstr>
  </property>
</Properties>
</file>