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PS\PG\PGE\ETUDES-STATS\06_Publications_événements\QRS_les brèves\n°42 chiffres clés 2024 terr CNRACL et IRCANTEC\"/>
    </mc:Choice>
  </mc:AlternateContent>
  <xr:revisionPtr revIDLastSave="0" documentId="13_ncr:1_{4C5E78E0-087E-423B-B68E-446DEA3C031C}" xr6:coauthVersionLast="47" xr6:coauthVersionMax="47" xr10:uidLastSave="{00000000-0000-0000-0000-000000000000}"/>
  <bookViews>
    <workbookView xWindow="-28920" yWindow="1290" windowWidth="29040" windowHeight="15720" tabRatio="798" xr2:uid="{8E4EB5A8-33CD-4A7B-B50C-ABAA88AED7F7}"/>
  </bookViews>
  <sheets>
    <sheet name="Effectifs des agents" sheetId="1" r:id="rId1"/>
    <sheet name="Evolution effectifs agents" sheetId="2" r:id="rId2"/>
    <sheet name="Pyramide ages fonctionnaires" sheetId="3" r:id="rId3"/>
    <sheet name="Pyramide âges salariés" sheetId="4" r:id="rId4"/>
    <sheet name="Agents par famille" sheetId="5" r:id="rId5"/>
    <sheet name="Correspondances" sheetId="6" state="hidden" r:id="rId6"/>
    <sheet name="Agents par region" sheetId="7" r:id="rId7"/>
    <sheet name="Effectif employeurs" sheetId="8" r:id="rId8"/>
    <sheet name="Evol Effectif employeurs" sheetId="9" r:id="rId9"/>
    <sheet name="Types d'employeurs" sheetId="10" r:id="rId10"/>
    <sheet name="Employeurs par region" sheetId="11" r:id="rId11"/>
    <sheet name="Carte - Employeurs par region" sheetId="12" r:id="rId12"/>
  </sheets>
  <definedNames>
    <definedName name="_xlnm._FilterDatabase" localSheetId="4" hidden="1">'Agents par famille'!#REF!</definedName>
    <definedName name="a" localSheetId="6">#REF!</definedName>
    <definedName name="a" localSheetId="2">#REF!</definedName>
    <definedName name="a" localSheetId="3">#REF!</definedName>
    <definedName name="a">#REF!</definedName>
    <definedName name="annee">#REF!</definedName>
    <definedName name="_xlnm.Database" localSheetId="6">#REF!</definedName>
    <definedName name="_xlnm.Database">#REF!</definedName>
    <definedName name="DDEF" localSheetId="6">#REF!</definedName>
    <definedName name="DDEF">#REF!</definedName>
    <definedName name="DDEF_P" localSheetId="6">#REF!</definedName>
    <definedName name="DDEF_P">#REF!</definedName>
    <definedName name="DDEH" localSheetId="6">#REF!</definedName>
    <definedName name="DDEH">#REF!</definedName>
    <definedName name="DDEH_P" localSheetId="6">#REF!</definedName>
    <definedName name="DDEH_P">#REF!</definedName>
    <definedName name="DDET" localSheetId="6">#REF!</definedName>
    <definedName name="DDET">#REF!</definedName>
    <definedName name="DDET_P" localSheetId="6">#REF!</definedName>
    <definedName name="DDET_P">#REF!</definedName>
    <definedName name="DDIF" localSheetId="6">#REF!</definedName>
    <definedName name="DDIF">#REF!</definedName>
    <definedName name="DDIF_P" localSheetId="6">#REF!</definedName>
    <definedName name="DDIF_P">#REF!</definedName>
    <definedName name="DDIH" localSheetId="6">#REF!</definedName>
    <definedName name="DDIH">#REF!</definedName>
    <definedName name="DDIH_P" localSheetId="6">#REF!</definedName>
    <definedName name="DDIH_P">#REF!</definedName>
    <definedName name="DDIT" localSheetId="6">#REF!</definedName>
    <definedName name="DDIT">#REF!</definedName>
    <definedName name="DDIT_P" localSheetId="6">#REF!</definedName>
    <definedName name="DDIT_P">#REF!</definedName>
    <definedName name="FTOT" localSheetId="6">#REF!</definedName>
    <definedName name="FTOT">#REF!</definedName>
    <definedName name="FTOT_P" localSheetId="6">#REF!</definedName>
    <definedName name="FTOT_P">#REF!</definedName>
    <definedName name="HTOT" localSheetId="6">#REF!</definedName>
    <definedName name="HTOT">#REF!</definedName>
    <definedName name="HTOT_P" localSheetId="6">#REF!</definedName>
    <definedName name="HTOT_P">#REF!</definedName>
    <definedName name="IDEF" localSheetId="6">#REF!</definedName>
    <definedName name="IDEF">#REF!</definedName>
    <definedName name="idef_p" localSheetId="6">#REF!</definedName>
    <definedName name="idef_p">#REF!</definedName>
    <definedName name="IDEH" localSheetId="6">#REF!</definedName>
    <definedName name="IDEH">#REF!</definedName>
    <definedName name="ideh_p" localSheetId="6">#REF!</definedName>
    <definedName name="ideh_p">#REF!</definedName>
    <definedName name="IDIF" localSheetId="6">#REF!</definedName>
    <definedName name="IDIF">#REF!</definedName>
    <definedName name="idif_p" localSheetId="6">#REF!</definedName>
    <definedName name="idif_p">#REF!</definedName>
    <definedName name="IDIH" localSheetId="6">#REF!</definedName>
    <definedName name="IDIH">#REF!</definedName>
    <definedName name="idih_p" localSheetId="6">#REF!</definedName>
    <definedName name="idih_p">#REF!</definedName>
    <definedName name="INVF" localSheetId="6">#REF!</definedName>
    <definedName name="INVF">#REF!</definedName>
    <definedName name="INVF_P" localSheetId="6">#REF!</definedName>
    <definedName name="INVF_P">#REF!</definedName>
    <definedName name="INVH" localSheetId="6">#REF!</definedName>
    <definedName name="INVH">#REF!</definedName>
    <definedName name="INVH_P" localSheetId="6">#REF!</definedName>
    <definedName name="INVH_P">#REF!</definedName>
    <definedName name="INVT" localSheetId="6">#REF!</definedName>
    <definedName name="INVT">#REF!</definedName>
    <definedName name="INVT_P" localSheetId="6">#REF!</definedName>
    <definedName name="INVT_P">#REF!</definedName>
    <definedName name="PENSTOT" localSheetId="6">#REF!</definedName>
    <definedName name="PENSTOT">#REF!</definedName>
    <definedName name="PENSTOT_P" localSheetId="6">#REF!</definedName>
    <definedName name="PENSTOT_P">#REF!</definedName>
    <definedName name="Table" localSheetId="6">#REF!</definedName>
    <definedName name="Table">#REF!</definedName>
    <definedName name="VDEF" localSheetId="6">#REF!</definedName>
    <definedName name="VDEF">#REF!</definedName>
    <definedName name="vdef_p" localSheetId="6">#REF!</definedName>
    <definedName name="vdef_p">#REF!</definedName>
    <definedName name="VDEH" localSheetId="6">#REF!</definedName>
    <definedName name="VDEH">#REF!</definedName>
    <definedName name="vdeh_p" localSheetId="6">#REF!</definedName>
    <definedName name="vdeh_p">#REF!</definedName>
    <definedName name="VDIF" localSheetId="6">#REF!</definedName>
    <definedName name="VDIF">#REF!</definedName>
    <definedName name="vdif_p" localSheetId="6">#REF!</definedName>
    <definedName name="vdif_p">#REF!</definedName>
    <definedName name="VDIH" localSheetId="6">#REF!</definedName>
    <definedName name="VDIH">#REF!</definedName>
    <definedName name="vdih_p" localSheetId="6">#REF!</definedName>
    <definedName name="vdih_p">#REF!</definedName>
    <definedName name="VIEF" localSheetId="6">#REF!</definedName>
    <definedName name="VIEF">#REF!</definedName>
    <definedName name="VIEF_P" localSheetId="6">#REF!</definedName>
    <definedName name="VIEF_P">#REF!</definedName>
    <definedName name="VIEH" localSheetId="6">#REF!</definedName>
    <definedName name="VIEH">#REF!</definedName>
    <definedName name="VIEH_P" localSheetId="6">#REF!</definedName>
    <definedName name="VIEH_P">#REF!</definedName>
    <definedName name="VIET" localSheetId="6">#REF!</definedName>
    <definedName name="VIET">#REF!</definedName>
    <definedName name="VIET_P" localSheetId="6">#REF!</definedName>
    <definedName name="VIET_P">#REF!</definedName>
    <definedName name="_xlnm.Print_Area" localSheetId="7">'Effectif employeurs'!#REF!</definedName>
    <definedName name="_xlnm.Print_Area" localSheetId="8">'Evol Effectif employeurs'!$A$1:$A$7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11" l="1"/>
  <c r="T7" i="9"/>
  <c r="T6" i="9"/>
  <c r="B12" i="8"/>
  <c r="D6" i="8"/>
  <c r="C6" i="8"/>
  <c r="B13" i="8" s="1"/>
  <c r="D12" i="5"/>
  <c r="C12" i="5"/>
  <c r="G58" i="4"/>
  <c r="F58" i="4"/>
  <c r="G57" i="4"/>
  <c r="D57" i="4"/>
  <c r="G56" i="4"/>
  <c r="F56" i="4"/>
  <c r="D56" i="4"/>
  <c r="G55" i="4"/>
  <c r="F55" i="4"/>
  <c r="G54" i="4"/>
  <c r="F54" i="4"/>
  <c r="F53" i="4"/>
  <c r="G53" i="4"/>
  <c r="G52" i="4"/>
  <c r="F52" i="4"/>
  <c r="G51" i="4"/>
  <c r="F51" i="4"/>
  <c r="G50" i="4"/>
  <c r="F50" i="4"/>
  <c r="G49" i="4"/>
  <c r="F49" i="4"/>
  <c r="D49" i="4"/>
  <c r="G48" i="4"/>
  <c r="F48" i="4"/>
  <c r="G47" i="4"/>
  <c r="D47" i="4"/>
  <c r="G46" i="4"/>
  <c r="F46" i="4"/>
  <c r="D46" i="4"/>
  <c r="G45" i="4"/>
  <c r="F45" i="4"/>
  <c r="G44" i="4"/>
  <c r="D44" i="4"/>
  <c r="G43" i="4"/>
  <c r="F43" i="4"/>
  <c r="D43" i="4"/>
  <c r="G42" i="4"/>
  <c r="F42" i="4"/>
  <c r="G41" i="4"/>
  <c r="F41" i="4"/>
  <c r="G40" i="4"/>
  <c r="F40" i="4"/>
  <c r="D40" i="4"/>
  <c r="G39" i="4"/>
  <c r="F39" i="4"/>
  <c r="G38" i="4"/>
  <c r="F38" i="4"/>
  <c r="F37" i="4"/>
  <c r="D37" i="4"/>
  <c r="G36" i="4"/>
  <c r="F36" i="4"/>
  <c r="G35" i="4"/>
  <c r="F35" i="4"/>
  <c r="G34" i="4"/>
  <c r="F34" i="4"/>
  <c r="G33" i="4"/>
  <c r="F33" i="4"/>
  <c r="G32" i="4"/>
  <c r="F32" i="4"/>
  <c r="G31" i="4"/>
  <c r="F31" i="4"/>
  <c r="D31" i="4"/>
  <c r="G30" i="4"/>
  <c r="F30" i="4"/>
  <c r="G29" i="4"/>
  <c r="F29" i="4"/>
  <c r="G28" i="4"/>
  <c r="F28" i="4"/>
  <c r="D28" i="4"/>
  <c r="G27" i="4"/>
  <c r="F27" i="4"/>
  <c r="G26" i="4"/>
  <c r="F26" i="4"/>
  <c r="F25" i="4"/>
  <c r="D25" i="4"/>
  <c r="G24" i="4"/>
  <c r="F24" i="4"/>
  <c r="G23" i="4"/>
  <c r="F23" i="4"/>
  <c r="G22" i="4"/>
  <c r="F22" i="4"/>
  <c r="G21" i="4"/>
  <c r="F21" i="4"/>
  <c r="D21" i="4"/>
  <c r="G20" i="4"/>
  <c r="D20" i="4"/>
  <c r="G19" i="4"/>
  <c r="F19" i="4"/>
  <c r="G18" i="4"/>
  <c r="F18" i="4"/>
  <c r="D18" i="4"/>
  <c r="G17" i="4"/>
  <c r="F17" i="4"/>
  <c r="G16" i="4"/>
  <c r="D16" i="4"/>
  <c r="G15" i="4"/>
  <c r="F15" i="4"/>
  <c r="D15" i="4"/>
  <c r="G14" i="4"/>
  <c r="F14" i="4"/>
  <c r="G13" i="4"/>
  <c r="F13" i="4"/>
  <c r="G12" i="4"/>
  <c r="F12" i="4"/>
  <c r="D12" i="4"/>
  <c r="G11" i="4"/>
  <c r="F11" i="4"/>
  <c r="G10" i="4"/>
  <c r="D10" i="4"/>
  <c r="F9" i="4"/>
  <c r="D9" i="4"/>
  <c r="G8" i="4"/>
  <c r="F8" i="4"/>
  <c r="G7" i="4"/>
  <c r="F7" i="4"/>
  <c r="C59" i="4"/>
  <c r="F6" i="4"/>
  <c r="G5" i="4"/>
  <c r="F5" i="4"/>
  <c r="D5" i="4"/>
  <c r="G4" i="4"/>
  <c r="B59" i="4"/>
  <c r="D59" i="4" s="1"/>
  <c r="G58" i="3"/>
  <c r="D58" i="3"/>
  <c r="F57" i="3"/>
  <c r="G57" i="3"/>
  <c r="G56" i="3"/>
  <c r="F56" i="3"/>
  <c r="D56" i="3"/>
  <c r="G55" i="3"/>
  <c r="D55" i="3"/>
  <c r="G54" i="3"/>
  <c r="D54" i="3"/>
  <c r="F53" i="3"/>
  <c r="D53" i="3"/>
  <c r="G52" i="3"/>
  <c r="F52" i="3"/>
  <c r="G51" i="3"/>
  <c r="D51" i="3"/>
  <c r="G50" i="3"/>
  <c r="F50" i="3"/>
  <c r="G49" i="3"/>
  <c r="F49" i="3"/>
  <c r="G48" i="3"/>
  <c r="F48" i="3"/>
  <c r="G47" i="3"/>
  <c r="F47" i="3"/>
  <c r="G46" i="3"/>
  <c r="F46" i="3"/>
  <c r="G45" i="3"/>
  <c r="D45" i="3"/>
  <c r="G44" i="3"/>
  <c r="F44" i="3"/>
  <c r="G43" i="3"/>
  <c r="F43" i="3"/>
  <c r="D43" i="3"/>
  <c r="G42" i="3"/>
  <c r="F42" i="3"/>
  <c r="D41" i="3"/>
  <c r="F41" i="3"/>
  <c r="G40" i="3"/>
  <c r="F40" i="3"/>
  <c r="D40" i="3"/>
  <c r="G39" i="3"/>
  <c r="D39" i="3"/>
  <c r="G38" i="3"/>
  <c r="F38" i="3"/>
  <c r="F37" i="3"/>
  <c r="D37" i="3"/>
  <c r="G36" i="3"/>
  <c r="F36" i="3"/>
  <c r="G35" i="3"/>
  <c r="D35" i="3"/>
  <c r="G34" i="3"/>
  <c r="D34" i="3"/>
  <c r="G33" i="3"/>
  <c r="F33" i="3"/>
  <c r="G32" i="3"/>
  <c r="F32" i="3"/>
  <c r="G31" i="3"/>
  <c r="F31" i="3"/>
  <c r="D31" i="3"/>
  <c r="G30" i="3"/>
  <c r="F30" i="3"/>
  <c r="D29" i="3"/>
  <c r="F29" i="3"/>
  <c r="G28" i="3"/>
  <c r="F28" i="3"/>
  <c r="D28" i="3"/>
  <c r="G27" i="3"/>
  <c r="D27" i="3"/>
  <c r="G26" i="3"/>
  <c r="D26" i="3"/>
  <c r="F25" i="3"/>
  <c r="D25" i="3"/>
  <c r="G24" i="3"/>
  <c r="F24" i="3"/>
  <c r="G23" i="3"/>
  <c r="F23" i="3"/>
  <c r="G22" i="3"/>
  <c r="D22" i="3"/>
  <c r="G21" i="3"/>
  <c r="F21" i="3"/>
  <c r="G20" i="3"/>
  <c r="F20" i="3"/>
  <c r="G19" i="3"/>
  <c r="F19" i="3"/>
  <c r="G18" i="3"/>
  <c r="F18" i="3"/>
  <c r="D18" i="3"/>
  <c r="G17" i="3"/>
  <c r="D17" i="3"/>
  <c r="G16" i="3"/>
  <c r="D16" i="3"/>
  <c r="G15" i="3"/>
  <c r="F15" i="3"/>
  <c r="D15" i="3"/>
  <c r="G14" i="3"/>
  <c r="F14" i="3"/>
  <c r="G13" i="3"/>
  <c r="D13" i="3"/>
  <c r="G12" i="3"/>
  <c r="F12" i="3"/>
  <c r="D12" i="3"/>
  <c r="G11" i="3"/>
  <c r="D11" i="3"/>
  <c r="G10" i="3"/>
  <c r="F10" i="3"/>
  <c r="F9" i="3"/>
  <c r="D9" i="3"/>
  <c r="G8" i="3"/>
  <c r="F8" i="3"/>
  <c r="G7" i="3"/>
  <c r="D7" i="3"/>
  <c r="G6" i="3"/>
  <c r="D6" i="3"/>
  <c r="G5" i="3"/>
  <c r="F5" i="3"/>
  <c r="C59" i="3"/>
  <c r="F4" i="3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O7" i="2"/>
  <c r="N7" i="2"/>
  <c r="M7" i="2"/>
  <c r="L7" i="2"/>
  <c r="K7" i="2"/>
  <c r="J7" i="2"/>
  <c r="I7" i="2"/>
  <c r="H7" i="2"/>
  <c r="G7" i="2"/>
  <c r="F7" i="2"/>
  <c r="E7" i="2"/>
  <c r="D7" i="2"/>
  <c r="C7" i="2"/>
  <c r="P5" i="2"/>
  <c r="P4" i="2"/>
  <c r="D9" i="1"/>
  <c r="C9" i="1"/>
  <c r="D8" i="1"/>
  <c r="C8" i="1"/>
  <c r="D5" i="10" l="1"/>
  <c r="F5" i="10"/>
  <c r="F6" i="10"/>
  <c r="D7" i="10"/>
  <c r="F7" i="10"/>
  <c r="D8" i="10"/>
  <c r="D9" i="10"/>
  <c r="F9" i="10"/>
  <c r="D10" i="10"/>
  <c r="F10" i="10"/>
  <c r="D11" i="10"/>
  <c r="F11" i="10"/>
  <c r="D12" i="10"/>
  <c r="F12" i="10"/>
  <c r="C13" i="10"/>
  <c r="D6" i="10" s="1"/>
  <c r="E13" i="10"/>
  <c r="F8" i="10" s="1"/>
  <c r="B11" i="8"/>
  <c r="D53" i="4"/>
  <c r="D6" i="4"/>
  <c r="D34" i="4"/>
  <c r="G9" i="4"/>
  <c r="G25" i="4"/>
  <c r="G6" i="4"/>
  <c r="F16" i="4"/>
  <c r="D29" i="4"/>
  <c r="F44" i="4"/>
  <c r="F57" i="4"/>
  <c r="F10" i="4"/>
  <c r="D51" i="4"/>
  <c r="D48" i="4"/>
  <c r="D22" i="4"/>
  <c r="D50" i="4"/>
  <c r="D19" i="4"/>
  <c r="G37" i="4"/>
  <c r="D32" i="4"/>
  <c r="F47" i="4"/>
  <c r="D23" i="4"/>
  <c r="F20" i="4"/>
  <c r="D45" i="4"/>
  <c r="D14" i="4"/>
  <c r="D30" i="4"/>
  <c r="D42" i="4"/>
  <c r="D58" i="4"/>
  <c r="D11" i="4"/>
  <c r="D27" i="4"/>
  <c r="D33" i="4"/>
  <c r="D39" i="4"/>
  <c r="D55" i="4"/>
  <c r="D26" i="4"/>
  <c r="D38" i="4"/>
  <c r="D54" i="4"/>
  <c r="D7" i="4"/>
  <c r="D35" i="4"/>
  <c r="D4" i="4"/>
  <c r="D17" i="4"/>
  <c r="D24" i="4"/>
  <c r="D52" i="4"/>
  <c r="D13" i="4"/>
  <c r="D41" i="4"/>
  <c r="F4" i="4"/>
  <c r="D8" i="4"/>
  <c r="D36" i="4"/>
  <c r="D50" i="3"/>
  <c r="F6" i="3"/>
  <c r="G9" i="3"/>
  <c r="D19" i="3"/>
  <c r="F22" i="3"/>
  <c r="G25" i="3"/>
  <c r="F34" i="3"/>
  <c r="G37" i="3"/>
  <c r="D47" i="3"/>
  <c r="G53" i="3"/>
  <c r="D32" i="3"/>
  <c r="F26" i="3"/>
  <c r="G41" i="3"/>
  <c r="F54" i="3"/>
  <c r="F7" i="3"/>
  <c r="D20" i="3"/>
  <c r="F35" i="3"/>
  <c r="F51" i="3"/>
  <c r="F45" i="3"/>
  <c r="D57" i="3"/>
  <c r="D10" i="3"/>
  <c r="D38" i="3"/>
  <c r="D4" i="3"/>
  <c r="F17" i="3"/>
  <c r="D42" i="3"/>
  <c r="D33" i="3"/>
  <c r="F58" i="3"/>
  <c r="D8" i="3"/>
  <c r="F11" i="3"/>
  <c r="D24" i="3"/>
  <c r="F27" i="3"/>
  <c r="D36" i="3"/>
  <c r="F39" i="3"/>
  <c r="D52" i="3"/>
  <c r="F55" i="3"/>
  <c r="G29" i="3"/>
  <c r="D48" i="3"/>
  <c r="D14" i="3"/>
  <c r="D30" i="3"/>
  <c r="D5" i="3"/>
  <c r="D21" i="3"/>
  <c r="D49" i="3"/>
  <c r="B59" i="3"/>
  <c r="D59" i="3" s="1"/>
  <c r="F16" i="3"/>
  <c r="F13" i="3"/>
  <c r="G4" i="3"/>
  <c r="D46" i="3"/>
  <c r="D44" i="3"/>
  <c r="D23" i="3"/>
  <c r="C7" i="1"/>
  <c r="D7" i="1"/>
  <c r="C5" i="1"/>
  <c r="D5" i="1"/>
  <c r="F13" i="10" l="1"/>
  <c r="D13" i="10"/>
</calcChain>
</file>

<file path=xl/sharedStrings.xml><?xml version="1.0" encoding="utf-8"?>
<sst xmlns="http://schemas.openxmlformats.org/spreadsheetml/2006/main" count="197" uniqueCount="117">
  <si>
    <t xml:space="preserve">Effectifs des personnels
(en milliers) </t>
  </si>
  <si>
    <t xml:space="preserve">Fonctionnaires </t>
  </si>
  <si>
    <t>Salariés*</t>
  </si>
  <si>
    <t>Hommes</t>
  </si>
  <si>
    <t>en %</t>
  </si>
  <si>
    <t>Femmes</t>
  </si>
  <si>
    <t>Ensemble</t>
  </si>
  <si>
    <t xml:space="preserve">   Ces derniers sont affiliés à l’Ircantec car ils occupent des emplois</t>
  </si>
  <si>
    <t xml:space="preserve">   à temps non complet d’une durée hebdomadaire inférieure à 28 h.</t>
  </si>
  <si>
    <t>Effectifs des personnels</t>
  </si>
  <si>
    <t>Personnels territoriaux</t>
  </si>
  <si>
    <t>Salariés</t>
  </si>
  <si>
    <t>Fonctionnaires</t>
  </si>
  <si>
    <t>Taux d'évolution</t>
  </si>
  <si>
    <t xml:space="preserve">sur 10 ans : </t>
  </si>
  <si>
    <t>évol annuelle</t>
  </si>
  <si>
    <t>évol sur 10 ans</t>
  </si>
  <si>
    <t xml:space="preserve">Age </t>
  </si>
  <si>
    <t>Homme</t>
  </si>
  <si>
    <t>Femme</t>
  </si>
  <si>
    <t>age</t>
  </si>
  <si>
    <t>TOTAL</t>
  </si>
  <si>
    <t>Cette pyramide concerne les cotisants de 15 à 69 ans et non la totalité des cotisants</t>
  </si>
  <si>
    <t>Les âges moyens hommes et femmes sont calculés sur la totalité des cotisants</t>
  </si>
  <si>
    <t>Type d'employeurs</t>
  </si>
  <si>
    <t>CNRACL</t>
  </si>
  <si>
    <t>Ircantec *</t>
  </si>
  <si>
    <t>Communes</t>
  </si>
  <si>
    <t>Départements</t>
  </si>
  <si>
    <t>Communautés de communes, de ville, Métropoles</t>
  </si>
  <si>
    <t>Centres d'action sociale</t>
  </si>
  <si>
    <t>Syndicats de communes</t>
  </si>
  <si>
    <t>Régions</t>
  </si>
  <si>
    <t>Service Départemental d'Incendie et de Secours</t>
  </si>
  <si>
    <t>Autres collectivités territoriales</t>
  </si>
  <si>
    <t>Total</t>
  </si>
  <si>
    <t>* Un cotisant peut être présent au sein de plusieurs employeurs dans l'année</t>
  </si>
  <si>
    <t>sousfamille_code</t>
  </si>
  <si>
    <t>rgt_coll</t>
  </si>
  <si>
    <t>TESS</t>
  </si>
  <si>
    <t>Ctre daction sociale</t>
  </si>
  <si>
    <t>Cette correspondance est utilisée uniquement pour l'ircantec car cette variable rgt_coll existe déjà dans la cnr</t>
  </si>
  <si>
    <t>TEIU</t>
  </si>
  <si>
    <t>Syndicats</t>
  </si>
  <si>
    <t>TEIS</t>
  </si>
  <si>
    <t>TESE</t>
  </si>
  <si>
    <t>Autres coll terr</t>
  </si>
  <si>
    <t>TENM</t>
  </si>
  <si>
    <t>TEIX</t>
  </si>
  <si>
    <t>TZ00</t>
  </si>
  <si>
    <t>TC00</t>
  </si>
  <si>
    <t>TEED</t>
  </si>
  <si>
    <t>OPH</t>
  </si>
  <si>
    <t>TENC</t>
  </si>
  <si>
    <t>Comm de communes, de ville</t>
  </si>
  <si>
    <t>TEND</t>
  </si>
  <si>
    <t>Comm urbaines, districts</t>
  </si>
  <si>
    <t>TD00</t>
  </si>
  <si>
    <t>Departements</t>
  </si>
  <si>
    <t>TESZ</t>
  </si>
  <si>
    <t>TEDZ</t>
  </si>
  <si>
    <t>TENZ</t>
  </si>
  <si>
    <t>TEDI</t>
  </si>
  <si>
    <t>SDIS</t>
  </si>
  <si>
    <t>TEDG</t>
  </si>
  <si>
    <t>TEZ0</t>
  </si>
  <si>
    <t>TR00</t>
  </si>
  <si>
    <t>Regions</t>
  </si>
  <si>
    <t>Metropole</t>
  </si>
  <si>
    <t>TENU</t>
  </si>
  <si>
    <t>TE00</t>
  </si>
  <si>
    <t>TEIZ</t>
  </si>
  <si>
    <t>TEN0</t>
  </si>
  <si>
    <t>TER0</t>
  </si>
  <si>
    <t>TESH</t>
  </si>
  <si>
    <t>En nombre pour 100 habitants</t>
  </si>
  <si>
    <t>Region</t>
  </si>
  <si>
    <t>IRCANTEC</t>
  </si>
  <si>
    <t>Auvergne-Rhône-Alpes</t>
  </si>
  <si>
    <t>Bourgogne-Franche-Comté</t>
  </si>
  <si>
    <t>Bretagne</t>
  </si>
  <si>
    <t>Centre-Val-de-Loire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</si>
  <si>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</si>
  <si>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</si>
  <si>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</si>
  <si>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</si>
  <si>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</si>
  <si>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</si>
  <si>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</si>
  <si>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</si>
  <si>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 d'Azur</t>
  </si>
  <si>
    <t>DROM - COM</t>
  </si>
  <si>
    <t>Ircantec</t>
  </si>
  <si>
    <t>Employeurs distincts</t>
  </si>
  <si>
    <t>Employeurs territoriaux</t>
  </si>
  <si>
    <t>Employeurs CNRACL</t>
  </si>
  <si>
    <t>Employeurs Ircantec</t>
  </si>
  <si>
    <t>Type d'établissements employeurs</t>
  </si>
  <si>
    <t>Nombre d'employeurs</t>
  </si>
  <si>
    <t>%</t>
  </si>
  <si>
    <t xml:space="preserve">Service Départemental d'Incendie et de Secours </t>
  </si>
  <si>
    <t>répartition des employeurs</t>
  </si>
  <si>
    <t>nombre moyen d'agents par employeur</t>
  </si>
  <si>
    <t>D.R.O.M et C.O.M</t>
  </si>
  <si>
    <t>Evolution 2024/2023</t>
  </si>
  <si>
    <t>Pyramide des âges des fonctionnaires en 2024</t>
  </si>
  <si>
    <t>Pyramide des âges des salariés en 2024</t>
  </si>
  <si>
    <t>Répartition des personnels territoriaux par type d’employeurs en 2024</t>
  </si>
  <si>
    <t>Poids des personnels des collectivités territoriales par rapport à la population régionale 2024</t>
  </si>
  <si>
    <t>Nombre d’employeurs territoriaux en 2024</t>
  </si>
  <si>
    <t>Aide à la lecture : 46343 employeurs territoriaux distincts sont dénombrés en 2024.</t>
  </si>
  <si>
    <t>Nombre d’employeurs territoriaux pour 100 000 habitants en 2024</t>
  </si>
  <si>
    <t>Effectifs des personnels territoriaux en 2024 (en milliers)</t>
  </si>
  <si>
    <t>* L’effectif des salariés intègre 76 026 fonctionnaires.</t>
  </si>
  <si>
    <r>
      <t>É</t>
    </r>
    <r>
      <rPr>
        <b/>
        <u/>
        <sz val="12"/>
        <color theme="1"/>
        <rFont val="Arial"/>
        <family val="2"/>
      </rPr>
      <t>volution du nombre d’employeurs territoriaux</t>
    </r>
  </si>
  <si>
    <t>Types d'établissements employeurs territoriaux en 2024</t>
  </si>
  <si>
    <t>Répartition régionale des employeurs territoriaux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</si>
</sst>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0.0%"/>
    <numFmt numFmtId="167" formatCode="#,##0.0"/>
    <numFmt numFmtId="168" formatCode="#,##0_ ;\-#,##0\ "/>
    <numFmt numFmtId="169" formatCode="_-* #,##0\ _F_-;\-* #,##0\ _F_-;_-* &quot;-&quot;??\ _F_-;_-@_-"/>
    <numFmt numFmtId="170" formatCode="_-* #,##0.0_-;\-* #,##0.0_-;_-* &quot;-&quot;??_-;_-@_-"/>
    <numFmt numFmtId="171" formatCode="_-* #,##0_-;\-* #,##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color theme="1"/>
      <name val="Calibri"/>
      <family val="2"/>
      <scheme val="minor"/>
    </font>
    <font>
      <b/>
      <sz val="9"/>
      <color theme="3" tint="-0.249977111117893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Helv"/>
    </font>
    <font>
      <sz val="10"/>
      <name val="Arial"/>
      <family val="2"/>
    </font>
    <font>
      <b/>
      <u/>
      <sz val="14"/>
      <color theme="1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6"/>
      <color rgb="FF000000"/>
      <name val="Calibri"/>
      <family val="2"/>
      <scheme val="minor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i/>
      <sz val="10"/>
      <color theme="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9"/>
      <color theme="0" tint="-4.9989318521683403E-2"/>
      <name val="Arial"/>
      <family val="2"/>
    </font>
    <font>
      <b/>
      <sz val="1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5" fillId="0" borderId="0"/>
  </cellStyleXfs>
  <cellXfs count="201">
    <xf numFmtId="0" fontId="0" fillId="0" borderId="0" xfId="0"/>
    <xf numFmtId="0" fontId="7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165" fontId="10" fillId="4" borderId="3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66" fontId="11" fillId="4" borderId="5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3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66" fontId="11" fillId="2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166" fontId="12" fillId="3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0" xfId="0" applyFill="1"/>
    <xf numFmtId="0" fontId="14" fillId="5" borderId="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6" fillId="2" borderId="0" xfId="0" applyFont="1" applyFill="1"/>
    <xf numFmtId="0" fontId="16" fillId="0" borderId="7" xfId="0" applyFont="1" applyBorder="1" applyAlignment="1">
      <alignment vertical="center"/>
    </xf>
    <xf numFmtId="168" fontId="17" fillId="0" borderId="7" xfId="1" applyNumberFormat="1" applyFont="1" applyBorder="1" applyAlignment="1">
      <alignment horizontal="center" vertical="center"/>
    </xf>
    <xf numFmtId="169" fontId="17" fillId="0" borderId="7" xfId="1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8" fontId="17" fillId="2" borderId="0" xfId="1" applyNumberFormat="1" applyFont="1" applyFill="1" applyBorder="1" applyAlignment="1">
      <alignment horizontal="center" vertical="center"/>
    </xf>
    <xf numFmtId="168" fontId="17" fillId="0" borderId="0" xfId="1" applyNumberFormat="1" applyFont="1" applyBorder="1" applyAlignment="1">
      <alignment horizontal="center" vertical="center"/>
    </xf>
    <xf numFmtId="168" fontId="16" fillId="0" borderId="0" xfId="1" applyNumberFormat="1" applyFont="1" applyBorder="1" applyAlignment="1">
      <alignment horizontal="center" vertical="center"/>
    </xf>
    <xf numFmtId="169" fontId="17" fillId="0" borderId="0" xfId="1" applyNumberFormat="1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vertical="center"/>
    </xf>
    <xf numFmtId="168" fontId="17" fillId="2" borderId="15" xfId="1" applyNumberFormat="1" applyFont="1" applyFill="1" applyBorder="1" applyAlignment="1">
      <alignment horizontal="center" vertical="center"/>
    </xf>
    <xf numFmtId="166" fontId="0" fillId="2" borderId="15" xfId="2" applyNumberFormat="1" applyFont="1" applyFill="1" applyBorder="1" applyAlignment="1">
      <alignment horizontal="center"/>
    </xf>
    <xf numFmtId="166" fontId="0" fillId="2" borderId="14" xfId="2" applyNumberFormat="1" applyFont="1" applyFill="1" applyBorder="1" applyAlignment="1">
      <alignment horizontal="center" vertical="center"/>
    </xf>
    <xf numFmtId="166" fontId="0" fillId="2" borderId="16" xfId="2" applyNumberFormat="1" applyFont="1" applyFill="1" applyBorder="1" applyAlignment="1">
      <alignment horizontal="center"/>
    </xf>
    <xf numFmtId="0" fontId="16" fillId="2" borderId="0" xfId="0" applyFont="1" applyFill="1" applyAlignment="1">
      <alignment vertical="center"/>
    </xf>
    <xf numFmtId="168" fontId="16" fillId="2" borderId="0" xfId="1" applyNumberFormat="1" applyFont="1" applyFill="1" applyBorder="1" applyAlignment="1">
      <alignment horizontal="center" vertical="center"/>
    </xf>
    <xf numFmtId="169" fontId="17" fillId="2" borderId="0" xfId="1" applyNumberFormat="1" applyFont="1" applyFill="1" applyBorder="1" applyAlignment="1">
      <alignment horizontal="center" vertical="center"/>
    </xf>
    <xf numFmtId="0" fontId="7" fillId="6" borderId="0" xfId="0" applyFont="1" applyFill="1"/>
    <xf numFmtId="0" fontId="0" fillId="6" borderId="0" xfId="0" applyFill="1"/>
    <xf numFmtId="0" fontId="0" fillId="2" borderId="7" xfId="0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7" xfId="0" applyFill="1" applyBorder="1"/>
    <xf numFmtId="0" fontId="0" fillId="0" borderId="7" xfId="0" applyBorder="1"/>
    <xf numFmtId="0" fontId="5" fillId="2" borderId="0" xfId="0" applyFont="1" applyFill="1" applyAlignment="1">
      <alignment horizontal="center"/>
    </xf>
    <xf numFmtId="170" fontId="0" fillId="2" borderId="0" xfId="0" applyNumberFormat="1" applyFill="1"/>
    <xf numFmtId="165" fontId="0" fillId="2" borderId="0" xfId="0" applyNumberFormat="1" applyFill="1" applyAlignment="1">
      <alignment horizontal="center"/>
    </xf>
    <xf numFmtId="171" fontId="0" fillId="2" borderId="7" xfId="1" applyNumberFormat="1" applyFont="1" applyFill="1" applyBorder="1"/>
    <xf numFmtId="171" fontId="0" fillId="2" borderId="7" xfId="0" applyNumberFormat="1" applyFill="1" applyBorder="1"/>
    <xf numFmtId="0" fontId="0" fillId="2" borderId="0" xfId="0" applyFill="1" applyAlignment="1">
      <alignment horizontal="center" vertical="center"/>
    </xf>
    <xf numFmtId="0" fontId="5" fillId="2" borderId="0" xfId="0" applyFont="1" applyFill="1"/>
    <xf numFmtId="165" fontId="0" fillId="0" borderId="0" xfId="0" applyNumberFormat="1"/>
    <xf numFmtId="170" fontId="0" fillId="0" borderId="0" xfId="1" applyNumberFormat="1" applyFont="1" applyBorder="1"/>
    <xf numFmtId="165" fontId="0" fillId="2" borderId="0" xfId="0" applyNumberFormat="1" applyFill="1"/>
    <xf numFmtId="0" fontId="18" fillId="6" borderId="0" xfId="0" applyFont="1" applyFill="1"/>
    <xf numFmtId="0" fontId="0" fillId="6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4" fillId="7" borderId="0" xfId="0" applyFont="1" applyFill="1" applyAlignment="1">
      <alignment horizontal="left" vertical="center" wrapText="1"/>
    </xf>
    <xf numFmtId="0" fontId="14" fillId="7" borderId="0" xfId="0" applyFont="1" applyFill="1" applyAlignment="1">
      <alignment horizontal="center" vertical="center"/>
    </xf>
    <xf numFmtId="3" fontId="14" fillId="7" borderId="0" xfId="0" applyNumberFormat="1" applyFont="1" applyFill="1" applyAlignment="1">
      <alignment horizontal="center" vertical="center"/>
    </xf>
    <xf numFmtId="0" fontId="19" fillId="8" borderId="0" xfId="0" applyFont="1" applyFill="1" applyAlignment="1">
      <alignment horizontal="left" vertical="center" wrapText="1"/>
    </xf>
    <xf numFmtId="166" fontId="19" fillId="8" borderId="0" xfId="2" applyNumberFormat="1" applyFont="1" applyFill="1" applyAlignment="1">
      <alignment horizontal="center" vertical="center"/>
    </xf>
    <xf numFmtId="0" fontId="1" fillId="2" borderId="0" xfId="0" applyFont="1" applyFill="1"/>
    <xf numFmtId="166" fontId="1" fillId="2" borderId="0" xfId="2" applyNumberFormat="1" applyFont="1" applyFill="1" applyBorder="1"/>
    <xf numFmtId="166" fontId="0" fillId="2" borderId="0" xfId="0" applyNumberFormat="1" applyFill="1" applyAlignment="1">
      <alignment vertical="center"/>
    </xf>
    <xf numFmtId="0" fontId="19" fillId="2" borderId="0" xfId="0" applyFont="1" applyFill="1" applyAlignment="1">
      <alignment horizontal="left" vertical="center" wrapText="1"/>
    </xf>
    <xf numFmtId="166" fontId="19" fillId="2" borderId="0" xfId="2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166" fontId="0" fillId="2" borderId="0" xfId="2" applyNumberFormat="1" applyFont="1" applyFill="1" applyAlignment="1">
      <alignment horizontal="center" vertical="center"/>
    </xf>
    <xf numFmtId="166" fontId="14" fillId="7" borderId="0" xfId="0" applyNumberFormat="1" applyFont="1" applyFill="1" applyAlignment="1">
      <alignment horizontal="center" vertical="center" wrapText="1"/>
    </xf>
    <xf numFmtId="10" fontId="0" fillId="2" borderId="0" xfId="2" applyNumberFormat="1" applyFont="1" applyFill="1" applyAlignment="1">
      <alignment vertical="center"/>
    </xf>
    <xf numFmtId="0" fontId="20" fillId="0" borderId="0" xfId="0" applyFont="1"/>
    <xf numFmtId="0" fontId="4" fillId="9" borderId="0" xfId="0" applyFont="1" applyFill="1"/>
    <xf numFmtId="0" fontId="0" fillId="9" borderId="0" xfId="0" applyFill="1"/>
    <xf numFmtId="0" fontId="13" fillId="6" borderId="0" xfId="0" applyFont="1" applyFill="1"/>
    <xf numFmtId="0" fontId="13" fillId="0" borderId="0" xfId="0" applyFont="1"/>
    <xf numFmtId="0" fontId="13" fillId="0" borderId="0" xfId="0" applyFont="1" applyAlignment="1">
      <alignment horizontal="center"/>
    </xf>
    <xf numFmtId="0" fontId="21" fillId="2" borderId="0" xfId="0" applyFont="1" applyFill="1"/>
    <xf numFmtId="0" fontId="4" fillId="2" borderId="0" xfId="0" applyFont="1" applyFill="1"/>
    <xf numFmtId="166" fontId="13" fillId="0" borderId="0" xfId="2" applyNumberFormat="1" applyFont="1" applyFill="1"/>
    <xf numFmtId="0" fontId="22" fillId="2" borderId="0" xfId="0" applyFont="1" applyFill="1"/>
    <xf numFmtId="0" fontId="23" fillId="2" borderId="0" xfId="0" applyFont="1" applyFill="1"/>
    <xf numFmtId="0" fontId="13" fillId="0" borderId="0" xfId="0" applyFont="1" applyAlignment="1">
      <alignment horizontal="left"/>
    </xf>
    <xf numFmtId="0" fontId="16" fillId="10" borderId="0" xfId="0" applyFont="1" applyFill="1" applyAlignment="1">
      <alignment horizontal="left" vertical="center" wrapText="1"/>
    </xf>
    <xf numFmtId="0" fontId="14" fillId="11" borderId="0" xfId="0" applyFont="1" applyFill="1" applyAlignment="1">
      <alignment horizontal="center" vertical="center"/>
    </xf>
    <xf numFmtId="3" fontId="14" fillId="12" borderId="0" xfId="0" applyNumberFormat="1" applyFont="1" applyFill="1" applyAlignment="1">
      <alignment horizontal="center" vertical="center"/>
    </xf>
    <xf numFmtId="3" fontId="14" fillId="13" borderId="0" xfId="0" applyNumberFormat="1" applyFont="1" applyFill="1" applyAlignment="1">
      <alignment horizontal="center" vertical="center"/>
    </xf>
    <xf numFmtId="0" fontId="13" fillId="0" borderId="7" xfId="0" applyFont="1" applyBorder="1" applyAlignment="1">
      <alignment horizontal="left"/>
    </xf>
    <xf numFmtId="2" fontId="13" fillId="0" borderId="7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25" fillId="0" borderId="0" xfId="3" applyFont="1"/>
    <xf numFmtId="0" fontId="26" fillId="6" borderId="0" xfId="0" applyFont="1" applyFill="1"/>
    <xf numFmtId="0" fontId="18" fillId="0" borderId="0" xfId="0" applyFont="1"/>
    <xf numFmtId="0" fontId="25" fillId="0" borderId="0" xfId="3" applyFont="1" applyAlignment="1">
      <alignment vertical="center"/>
    </xf>
    <xf numFmtId="0" fontId="27" fillId="0" borderId="0" xfId="3" applyFont="1" applyAlignment="1">
      <alignment horizontal="center" vertical="center"/>
    </xf>
    <xf numFmtId="0" fontId="28" fillId="0" borderId="0" xfId="3" applyFont="1"/>
    <xf numFmtId="0" fontId="29" fillId="0" borderId="0" xfId="3" applyFont="1" applyAlignment="1">
      <alignment horizontal="center" vertical="center"/>
    </xf>
    <xf numFmtId="0" fontId="30" fillId="5" borderId="7" xfId="3" applyFont="1" applyFill="1" applyBorder="1" applyAlignment="1">
      <alignment horizontal="center" vertical="center"/>
    </xf>
    <xf numFmtId="0" fontId="31" fillId="0" borderId="0" xfId="3" applyFont="1"/>
    <xf numFmtId="0" fontId="29" fillId="2" borderId="7" xfId="3" applyFont="1" applyFill="1" applyBorder="1" applyAlignment="1">
      <alignment horizontal="left" vertical="center"/>
    </xf>
    <xf numFmtId="171" fontId="29" fillId="2" borderId="7" xfId="1" applyNumberFormat="1" applyFont="1" applyFill="1" applyBorder="1" applyAlignment="1">
      <alignment horizontal="center" vertical="center"/>
    </xf>
    <xf numFmtId="3" fontId="25" fillId="0" borderId="0" xfId="3" applyNumberFormat="1" applyFont="1" applyAlignment="1">
      <alignment horizontal="center"/>
    </xf>
    <xf numFmtId="171" fontId="25" fillId="0" borderId="0" xfId="3" applyNumberFormat="1" applyFont="1"/>
    <xf numFmtId="0" fontId="32" fillId="0" borderId="0" xfId="3" applyFont="1"/>
    <xf numFmtId="0" fontId="25" fillId="2" borderId="0" xfId="3" applyFont="1" applyFill="1"/>
    <xf numFmtId="0" fontId="33" fillId="0" borderId="0" xfId="0" applyFont="1" applyAlignment="1">
      <alignment vertical="center"/>
    </xf>
    <xf numFmtId="0" fontId="29" fillId="0" borderId="0" xfId="3" applyFont="1" applyAlignment="1">
      <alignment horizontal="centerContinuous" vertical="center"/>
    </xf>
    <xf numFmtId="0" fontId="34" fillId="6" borderId="0" xfId="0" applyFont="1" applyFill="1"/>
    <xf numFmtId="0" fontId="25" fillId="6" borderId="0" xfId="3" applyFont="1" applyFill="1"/>
    <xf numFmtId="0" fontId="27" fillId="0" borderId="0" xfId="3" applyFont="1" applyAlignment="1">
      <alignment vertical="center"/>
    </xf>
    <xf numFmtId="0" fontId="36" fillId="0" borderId="0" xfId="3" applyFont="1" applyAlignment="1">
      <alignment horizontal="centerContinuous" vertical="center"/>
    </xf>
    <xf numFmtId="0" fontId="27" fillId="0" borderId="12" xfId="3" applyFont="1" applyBorder="1" applyAlignment="1">
      <alignment vertical="center"/>
    </xf>
    <xf numFmtId="0" fontId="37" fillId="0" borderId="0" xfId="3" applyFont="1" applyAlignment="1">
      <alignment horizontal="center" vertical="center"/>
    </xf>
    <xf numFmtId="0" fontId="27" fillId="0" borderId="7" xfId="3" applyFont="1" applyBorder="1" applyAlignment="1">
      <alignment horizontal="center" vertical="center"/>
    </xf>
    <xf numFmtId="0" fontId="38" fillId="0" borderId="0" xfId="3" applyFont="1" applyAlignment="1">
      <alignment horizontal="center" vertical="center"/>
    </xf>
    <xf numFmtId="0" fontId="27" fillId="0" borderId="17" xfId="3" applyFont="1" applyBorder="1" applyAlignment="1">
      <alignment horizontal="center" vertical="center"/>
    </xf>
    <xf numFmtId="0" fontId="27" fillId="0" borderId="18" xfId="3" applyFont="1" applyBorder="1" applyAlignment="1">
      <alignment horizontal="center" vertical="center"/>
    </xf>
    <xf numFmtId="0" fontId="27" fillId="0" borderId="11" xfId="3" applyFont="1" applyBorder="1" applyAlignment="1">
      <alignment horizontal="center" vertical="center"/>
    </xf>
    <xf numFmtId="0" fontId="27" fillId="0" borderId="19" xfId="3" applyFont="1" applyBorder="1" applyAlignment="1">
      <alignment horizontal="center" vertical="center"/>
    </xf>
    <xf numFmtId="3" fontId="20" fillId="0" borderId="0" xfId="0" applyNumberFormat="1" applyFont="1" applyAlignment="1">
      <alignment vertical="center"/>
    </xf>
    <xf numFmtId="0" fontId="27" fillId="0" borderId="0" xfId="4" applyFont="1" applyAlignment="1">
      <alignment horizontal="left"/>
    </xf>
    <xf numFmtId="0" fontId="24" fillId="0" borderId="0" xfId="3"/>
    <xf numFmtId="0" fontId="29" fillId="0" borderId="0" xfId="3" applyFont="1" applyAlignment="1">
      <alignment horizontal="center"/>
    </xf>
    <xf numFmtId="3" fontId="25" fillId="0" borderId="0" xfId="3" applyNumberFormat="1" applyFont="1"/>
    <xf numFmtId="1" fontId="25" fillId="0" borderId="0" xfId="3" applyNumberFormat="1" applyFont="1"/>
    <xf numFmtId="3" fontId="0" fillId="6" borderId="0" xfId="0" applyNumberFormat="1" applyFill="1" applyAlignment="1">
      <alignment vertical="center"/>
    </xf>
    <xf numFmtId="166" fontId="0" fillId="6" borderId="0" xfId="2" applyNumberFormat="1" applyFont="1" applyFill="1" applyAlignment="1">
      <alignment vertical="center"/>
    </xf>
    <xf numFmtId="0" fontId="0" fillId="2" borderId="20" xfId="0" applyFill="1" applyBorder="1" applyAlignment="1">
      <alignment vertical="center"/>
    </xf>
    <xf numFmtId="3" fontId="8" fillId="14" borderId="24" xfId="0" applyNumberFormat="1" applyFont="1" applyFill="1" applyBorder="1" applyAlignment="1">
      <alignment horizontal="center" vertical="center" wrapText="1"/>
    </xf>
    <xf numFmtId="166" fontId="8" fillId="14" borderId="25" xfId="2" applyNumberFormat="1" applyFont="1" applyFill="1" applyBorder="1" applyAlignment="1">
      <alignment horizontal="center" vertical="center" wrapText="1"/>
    </xf>
    <xf numFmtId="166" fontId="39" fillId="14" borderId="25" xfId="2" applyNumberFormat="1" applyFont="1" applyFill="1" applyBorder="1" applyAlignment="1">
      <alignment horizontal="center" vertical="center" wrapText="1"/>
    </xf>
    <xf numFmtId="166" fontId="39" fillId="14" borderId="26" xfId="2" applyNumberFormat="1" applyFont="1" applyFill="1" applyBorder="1" applyAlignment="1">
      <alignment horizontal="center" vertical="center" wrapText="1"/>
    </xf>
    <xf numFmtId="3" fontId="40" fillId="15" borderId="27" xfId="0" applyNumberFormat="1" applyFont="1" applyFill="1" applyBorder="1" applyAlignment="1">
      <alignment vertical="center" wrapText="1"/>
    </xf>
    <xf numFmtId="3" fontId="40" fillId="2" borderId="27" xfId="0" applyNumberFormat="1" applyFont="1" applyFill="1" applyBorder="1" applyAlignment="1">
      <alignment vertical="center" wrapText="1"/>
    </xf>
    <xf numFmtId="3" fontId="8" fillId="14" borderId="32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166" fontId="0" fillId="2" borderId="0" xfId="2" applyNumberFormat="1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0" fontId="3" fillId="14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/>
    </xf>
    <xf numFmtId="166" fontId="2" fillId="2" borderId="35" xfId="2" applyNumberFormat="1" applyFont="1" applyFill="1" applyBorder="1" applyAlignment="1">
      <alignment horizontal="center" vertical="center"/>
    </xf>
    <xf numFmtId="1" fontId="2" fillId="2" borderId="35" xfId="2" applyNumberFormat="1" applyFont="1" applyFill="1" applyBorder="1" applyAlignment="1">
      <alignment horizontal="center" vertical="center"/>
    </xf>
    <xf numFmtId="1" fontId="2" fillId="2" borderId="8" xfId="2" applyNumberFormat="1" applyFont="1" applyFill="1" applyBorder="1" applyAlignment="1">
      <alignment horizontal="center" vertical="center"/>
    </xf>
    <xf numFmtId="0" fontId="2" fillId="15" borderId="29" xfId="0" applyFont="1" applyFill="1" applyBorder="1" applyAlignment="1">
      <alignment horizontal="left"/>
    </xf>
    <xf numFmtId="166" fontId="2" fillId="15" borderId="30" xfId="2" applyNumberFormat="1" applyFont="1" applyFill="1" applyBorder="1" applyAlignment="1">
      <alignment horizontal="center" vertical="center"/>
    </xf>
    <xf numFmtId="1" fontId="2" fillId="15" borderId="30" xfId="2" applyNumberFormat="1" applyFont="1" applyFill="1" applyBorder="1" applyAlignment="1">
      <alignment horizontal="center" vertical="center"/>
    </xf>
    <xf numFmtId="1" fontId="2" fillId="15" borderId="27" xfId="2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/>
    </xf>
    <xf numFmtId="166" fontId="2" fillId="2" borderId="30" xfId="2" applyNumberFormat="1" applyFont="1" applyFill="1" applyBorder="1" applyAlignment="1">
      <alignment horizontal="center" vertical="center"/>
    </xf>
    <xf numFmtId="1" fontId="2" fillId="2" borderId="30" xfId="2" applyNumberFormat="1" applyFont="1" applyFill="1" applyBorder="1" applyAlignment="1">
      <alignment horizontal="center" vertical="center"/>
    </xf>
    <xf numFmtId="1" fontId="2" fillId="2" borderId="27" xfId="2" applyNumberFormat="1" applyFont="1" applyFill="1" applyBorder="1" applyAlignment="1">
      <alignment horizontal="center" vertical="center"/>
    </xf>
    <xf numFmtId="0" fontId="2" fillId="15" borderId="13" xfId="0" applyFont="1" applyFill="1" applyBorder="1" applyAlignment="1">
      <alignment horizontal="left"/>
    </xf>
    <xf numFmtId="166" fontId="2" fillId="15" borderId="19" xfId="2" applyNumberFormat="1" applyFont="1" applyFill="1" applyBorder="1" applyAlignment="1">
      <alignment horizontal="center" vertical="center"/>
    </xf>
    <xf numFmtId="1" fontId="2" fillId="15" borderId="19" xfId="2" applyNumberFormat="1" applyFont="1" applyFill="1" applyBorder="1" applyAlignment="1">
      <alignment horizontal="center" vertical="center"/>
    </xf>
    <xf numFmtId="1" fontId="2" fillId="15" borderId="11" xfId="2" applyNumberFormat="1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right" vertical="center"/>
    </xf>
    <xf numFmtId="166" fontId="3" fillId="14" borderId="7" xfId="2" applyNumberFormat="1" applyFont="1" applyFill="1" applyBorder="1" applyAlignment="1">
      <alignment horizontal="center" vertical="center"/>
    </xf>
    <xf numFmtId="1" fontId="3" fillId="14" borderId="7" xfId="2" applyNumberFormat="1" applyFont="1" applyFill="1" applyBorder="1" applyAlignment="1">
      <alignment horizontal="center" vertical="center"/>
    </xf>
    <xf numFmtId="1" fontId="0" fillId="2" borderId="0" xfId="0" applyNumberFormat="1" applyFill="1" applyAlignment="1">
      <alignment vertical="center"/>
    </xf>
    <xf numFmtId="10" fontId="0" fillId="2" borderId="0" xfId="2" applyNumberFormat="1" applyFont="1" applyFill="1"/>
    <xf numFmtId="0" fontId="34" fillId="2" borderId="0" xfId="0" applyFont="1" applyFill="1" applyAlignment="1">
      <alignment horizontal="left"/>
    </xf>
    <xf numFmtId="0" fontId="41" fillId="14" borderId="7" xfId="0" applyFont="1" applyFill="1" applyBorder="1" applyAlignment="1">
      <alignment horizontal="left" vertical="center" wrapText="1"/>
    </xf>
    <xf numFmtId="3" fontId="41" fillId="14" borderId="7" xfId="0" applyNumberFormat="1" applyFont="1" applyFill="1" applyBorder="1" applyAlignment="1">
      <alignment horizontal="center" vertical="center"/>
    </xf>
    <xf numFmtId="0" fontId="13" fillId="2" borderId="14" xfId="0" applyFont="1" applyFill="1" applyBorder="1"/>
    <xf numFmtId="170" fontId="13" fillId="2" borderId="7" xfId="1" applyNumberFormat="1" applyFont="1" applyFill="1" applyBorder="1" applyAlignment="1">
      <alignment horizontal="center" vertical="center"/>
    </xf>
    <xf numFmtId="0" fontId="21" fillId="0" borderId="0" xfId="0" applyFont="1"/>
    <xf numFmtId="3" fontId="42" fillId="15" borderId="28" xfId="0" applyNumberFormat="1" applyFont="1" applyFill="1" applyBorder="1" applyAlignment="1">
      <alignment horizontal="right" vertical="center"/>
    </xf>
    <xf numFmtId="166" fontId="43" fillId="15" borderId="28" xfId="2" applyNumberFormat="1" applyFont="1" applyFill="1" applyBorder="1" applyAlignment="1">
      <alignment horizontal="center" vertical="center"/>
    </xf>
    <xf numFmtId="166" fontId="43" fillId="15" borderId="29" xfId="2" applyNumberFormat="1" applyFont="1" applyFill="1" applyBorder="1" applyAlignment="1">
      <alignment horizontal="center" vertical="center"/>
    </xf>
    <xf numFmtId="3" fontId="42" fillId="2" borderId="30" xfId="0" applyNumberFormat="1" applyFont="1" applyFill="1" applyBorder="1" applyAlignment="1">
      <alignment horizontal="right" vertical="center"/>
    </xf>
    <xf numFmtId="166" fontId="43" fillId="2" borderId="30" xfId="2" applyNumberFormat="1" applyFont="1" applyFill="1" applyBorder="1" applyAlignment="1">
      <alignment horizontal="center" vertical="center"/>
    </xf>
    <xf numFmtId="166" fontId="43" fillId="2" borderId="29" xfId="2" applyNumberFormat="1" applyFont="1" applyFill="1" applyBorder="1" applyAlignment="1">
      <alignment horizontal="center" vertical="center"/>
    </xf>
    <xf numFmtId="3" fontId="42" fillId="15" borderId="30" xfId="0" applyNumberFormat="1" applyFont="1" applyFill="1" applyBorder="1" applyAlignment="1">
      <alignment horizontal="right" vertical="center"/>
    </xf>
    <xf numFmtId="166" fontId="43" fillId="15" borderId="30" xfId="2" applyNumberFormat="1" applyFont="1" applyFill="1" applyBorder="1" applyAlignment="1">
      <alignment horizontal="center" vertical="center"/>
    </xf>
    <xf numFmtId="3" fontId="42" fillId="2" borderId="31" xfId="0" applyNumberFormat="1" applyFont="1" applyFill="1" applyBorder="1" applyAlignment="1">
      <alignment horizontal="right" vertical="center"/>
    </xf>
    <xf numFmtId="166" fontId="43" fillId="2" borderId="31" xfId="2" applyNumberFormat="1" applyFont="1" applyFill="1" applyBorder="1" applyAlignment="1">
      <alignment horizontal="center" vertical="center"/>
    </xf>
    <xf numFmtId="3" fontId="44" fillId="14" borderId="33" xfId="0" applyNumberFormat="1" applyFont="1" applyFill="1" applyBorder="1" applyAlignment="1">
      <alignment horizontal="right" vertical="center"/>
    </xf>
    <xf numFmtId="9" fontId="45" fillId="14" borderId="33" xfId="2" applyFont="1" applyFill="1" applyBorder="1" applyAlignment="1">
      <alignment horizontal="center" vertical="center"/>
    </xf>
    <xf numFmtId="9" fontId="45" fillId="14" borderId="34" xfId="2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3" fontId="44" fillId="14" borderId="21" xfId="0" applyNumberFormat="1" applyFont="1" applyFill="1" applyBorder="1" applyAlignment="1">
      <alignment horizontal="center" vertical="center"/>
    </xf>
    <xf numFmtId="3" fontId="44" fillId="14" borderId="22" xfId="0" applyNumberFormat="1" applyFont="1" applyFill="1" applyBorder="1" applyAlignment="1">
      <alignment horizontal="center" vertical="center"/>
    </xf>
    <xf numFmtId="3" fontId="44" fillId="14" borderId="23" xfId="0" applyNumberFormat="1" applyFont="1" applyFill="1" applyBorder="1" applyAlignment="1">
      <alignment horizontal="center" vertical="center"/>
    </xf>
    <xf numFmtId="0" fontId="14" fillId="14" borderId="35" xfId="0" applyFont="1" applyFill="1" applyBorder="1" applyAlignment="1">
      <alignment horizontal="center" vertical="center" wrapText="1"/>
    </xf>
    <xf numFmtId="0" fontId="14" fillId="14" borderId="19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/>
    </xf>
    <xf numFmtId="0" fontId="14" fillId="14" borderId="16" xfId="0" applyFont="1" applyFill="1" applyBorder="1" applyAlignment="1">
      <alignment horizontal="center" vertical="center"/>
    </xf>
    <xf numFmtId="3" fontId="14" fillId="14" borderId="14" xfId="0" applyNumberFormat="1" applyFont="1" applyFill="1" applyBorder="1" applyAlignment="1">
      <alignment horizontal="center" vertical="center"/>
    </xf>
    <xf numFmtId="3" fontId="14" fillId="14" borderId="16" xfId="0" applyNumberFormat="1" applyFont="1" applyFill="1" applyBorder="1" applyAlignment="1">
      <alignment horizontal="center" vertical="center"/>
    </xf>
  </cellXfs>
  <cellStyles count="5">
    <cellStyle name="Milliers" xfId="1" builtinId="3"/>
    <cellStyle name="Normal" xfId="0" builtinId="0"/>
    <cellStyle name="Normal 3" xfId="3" xr:uid="{3664C9F9-B414-4D4D-A155-060A3EA444CA}"/>
    <cellStyle name="Normal_base coll cnracl immatriculées en 2003" xfId="4" xr:uid="{8FD27A79-0419-4B72-860B-5ADFC55FFA56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chemeClr val="accent1">
                    <a:lumMod val="50000"/>
                  </a:schemeClr>
                </a:solidFill>
              </a:rPr>
              <a:t>Evolution des personnels territoriaux</a:t>
            </a:r>
          </a:p>
        </c:rich>
      </c:tx>
      <c:layout>
        <c:manualLayout>
          <c:xMode val="edge"/>
          <c:yMode val="edge"/>
          <c:x val="1.3295651813275028E-2"/>
          <c:y val="2.06718346253229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5301493633837532"/>
          <c:y val="0.21628706859403765"/>
          <c:w val="0.81387746396260285"/>
          <c:h val="0.51955153367023144"/>
        </c:manualLayout>
      </c:layout>
      <c:lineChart>
        <c:grouping val="standard"/>
        <c:varyColors val="0"/>
        <c:ser>
          <c:idx val="1"/>
          <c:order val="0"/>
          <c:tx>
            <c:strRef>
              <c:f>'Evolution effectifs agents'!$A$5</c:f>
              <c:strCache>
                <c:ptCount val="1"/>
                <c:pt idx="0">
                  <c:v>Fonctionnaires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'Evolution effectifs agents'!$C$3:$O$3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'Evolution effectifs agents'!$C$5:$O$5</c:f>
              <c:numCache>
                <c:formatCode>#\ ##0_ ;\-#\ ##0\ </c:formatCode>
                <c:ptCount val="13"/>
                <c:pt idx="0">
                  <c:v>1447396</c:v>
                </c:pt>
                <c:pt idx="1">
                  <c:v>1470934</c:v>
                </c:pt>
                <c:pt idx="2">
                  <c:v>1493098</c:v>
                </c:pt>
                <c:pt idx="3">
                  <c:v>1495060</c:v>
                </c:pt>
                <c:pt idx="4">
                  <c:v>1499240</c:v>
                </c:pt>
                <c:pt idx="5">
                  <c:v>1499752</c:v>
                </c:pt>
                <c:pt idx="6">
                  <c:v>1493920</c:v>
                </c:pt>
                <c:pt idx="7">
                  <c:v>1491826</c:v>
                </c:pt>
                <c:pt idx="8">
                  <c:v>1497889</c:v>
                </c:pt>
                <c:pt idx="9">
                  <c:v>1511539</c:v>
                </c:pt>
                <c:pt idx="10">
                  <c:v>1521397</c:v>
                </c:pt>
                <c:pt idx="11" formatCode="_-* #\ ##0\ _F_-;\-* #\ ##0\ _F_-;_-* &quot;-&quot;??\ _F_-;_-@_-">
                  <c:v>1531383</c:v>
                </c:pt>
                <c:pt idx="12" formatCode="_-* #\ ##0\ _F_-;\-* #\ ##0\ _F_-;_-* &quot;-&quot;??\ _F_-;_-@_-">
                  <c:v>1543652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54-4AD3-9C42-CB56363BA8B2}"/>
            </c:ext>
          </c:extLst>
        </c:ser>
        <c:ser>
          <c:idx val="0"/>
          <c:order val="1"/>
          <c:tx>
            <c:strRef>
              <c:f>'Evolution effectifs agents'!$A$4</c:f>
              <c:strCache>
                <c:ptCount val="1"/>
                <c:pt idx="0">
                  <c:v>Salariés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'Evolution effectifs agents'!$C$3:$O$3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'Evolution effectifs agents'!$C$4:$O$4</c:f>
              <c:numCache>
                <c:formatCode>#\ ##0_ ;\-#\ ##0\ </c:formatCode>
                <c:ptCount val="13"/>
                <c:pt idx="0">
                  <c:v>1109663</c:v>
                </c:pt>
                <c:pt idx="1">
                  <c:v>1138241</c:v>
                </c:pt>
                <c:pt idx="2">
                  <c:v>1164955</c:v>
                </c:pt>
                <c:pt idx="3">
                  <c:v>1147805</c:v>
                </c:pt>
                <c:pt idx="4">
                  <c:v>1140683</c:v>
                </c:pt>
                <c:pt idx="5">
                  <c:v>1138039</c:v>
                </c:pt>
                <c:pt idx="6">
                  <c:v>1117231</c:v>
                </c:pt>
                <c:pt idx="7">
                  <c:v>1120390</c:v>
                </c:pt>
                <c:pt idx="8">
                  <c:v>1076134</c:v>
                </c:pt>
                <c:pt idx="9">
                  <c:v>1150741</c:v>
                </c:pt>
                <c:pt idx="10">
                  <c:v>1215088</c:v>
                </c:pt>
                <c:pt idx="11" formatCode="_-* #\ ##0\ _F_-;\-* #\ ##0\ _F_-;_-* &quot;-&quot;??\ _F_-;_-@_-">
                  <c:v>1212301</c:v>
                </c:pt>
                <c:pt idx="12" formatCode="_-* #\ ##0\ _F_-;\-* #\ ##0\ _F_-;_-* &quot;-&quot;??\ _F_-;_-@_-">
                  <c:v>1232695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54-4AD3-9C42-CB56363BA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6448992"/>
        <c:axId val="856449352"/>
      </c:lineChart>
      <c:catAx>
        <c:axId val="8564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1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6449352"/>
        <c:crosses val="autoZero"/>
        <c:auto val="1"/>
        <c:lblAlgn val="ctr"/>
        <c:lblOffset val="100"/>
        <c:noMultiLvlLbl val="0"/>
      </c:catAx>
      <c:valAx>
        <c:axId val="856449352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64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chemeClr val="tx2"/>
                </a:solidFill>
              </a:defRPr>
            </a:pPr>
            <a:r>
              <a:rPr lang="fr-FR" sz="1600">
                <a:solidFill>
                  <a:schemeClr val="tx2"/>
                </a:solidFill>
              </a:rPr>
              <a:t>Répartition par âge des fonctionnaires</a:t>
            </a:r>
          </a:p>
        </c:rich>
      </c:tx>
      <c:layout>
        <c:manualLayout>
          <c:xMode val="edge"/>
          <c:yMode val="edge"/>
          <c:x val="0.252848703186413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951897062715472E-2"/>
          <c:y val="9.7860272062583686E-2"/>
          <c:w val="0.89493375650497531"/>
          <c:h val="0.7642745184041240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'Pyramide ages fonctionnaires'!$E$3</c:f>
              <c:strCache>
                <c:ptCount val="1"/>
                <c:pt idx="0">
                  <c:v>age</c:v>
                </c:pt>
              </c:strCache>
            </c:strRef>
          </c:tx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C-44EB-AAF6-72D8C9348DEC}"/>
            </c:ext>
          </c:extLst>
        </c:ser>
        <c:ser>
          <c:idx val="1"/>
          <c:order val="1"/>
          <c:tx>
            <c:strRef>
              <c:f>'Pyramide ages fonctionnaires'!$F$3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rgbClr val="4472C4">
                <a:lumMod val="75000"/>
              </a:srgbClr>
            </a:solidFill>
            <a:ln>
              <a:solidFill>
                <a:srgbClr val="4472C4">
                  <a:lumMod val="50000"/>
                </a:srgbClr>
              </a:solidFill>
            </a:ln>
          </c:spPr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fonctionnaires'!$F$4:$F$58</c:f>
              <c:numCache>
                <c:formatCode>General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-27</c:v>
                </c:pt>
                <c:pt idx="4">
                  <c:v>-121</c:v>
                </c:pt>
                <c:pt idx="5">
                  <c:v>-388</c:v>
                </c:pt>
                <c:pt idx="6">
                  <c:v>-821</c:v>
                </c:pt>
                <c:pt idx="7">
                  <c:v>-1445</c:v>
                </c:pt>
                <c:pt idx="8">
                  <c:v>-2132</c:v>
                </c:pt>
                <c:pt idx="9">
                  <c:v>-2838</c:v>
                </c:pt>
                <c:pt idx="10">
                  <c:v>-3416</c:v>
                </c:pt>
                <c:pt idx="11">
                  <c:v>-4224</c:v>
                </c:pt>
                <c:pt idx="12">
                  <c:v>-4856</c:v>
                </c:pt>
                <c:pt idx="13">
                  <c:v>-5973</c:v>
                </c:pt>
                <c:pt idx="14">
                  <c:v>-6969</c:v>
                </c:pt>
                <c:pt idx="15">
                  <c:v>-7494</c:v>
                </c:pt>
                <c:pt idx="16">
                  <c:v>-8592</c:v>
                </c:pt>
                <c:pt idx="17">
                  <c:v>-9624</c:v>
                </c:pt>
                <c:pt idx="18">
                  <c:v>-10684</c:v>
                </c:pt>
                <c:pt idx="19">
                  <c:v>-11350</c:v>
                </c:pt>
                <c:pt idx="20">
                  <c:v>-12315</c:v>
                </c:pt>
                <c:pt idx="21">
                  <c:v>-12935</c:v>
                </c:pt>
                <c:pt idx="22">
                  <c:v>-13456</c:v>
                </c:pt>
                <c:pt idx="23">
                  <c:v>-13857</c:v>
                </c:pt>
                <c:pt idx="24">
                  <c:v>-14522</c:v>
                </c:pt>
                <c:pt idx="25">
                  <c:v>-14898</c:v>
                </c:pt>
                <c:pt idx="26">
                  <c:v>-15568</c:v>
                </c:pt>
                <c:pt idx="27">
                  <c:v>-17172</c:v>
                </c:pt>
                <c:pt idx="28">
                  <c:v>-18280</c:v>
                </c:pt>
                <c:pt idx="29">
                  <c:v>-18721</c:v>
                </c:pt>
                <c:pt idx="30">
                  <c:v>-18606</c:v>
                </c:pt>
                <c:pt idx="31">
                  <c:v>-18872</c:v>
                </c:pt>
                <c:pt idx="32">
                  <c:v>-19904</c:v>
                </c:pt>
                <c:pt idx="33">
                  <c:v>-20041</c:v>
                </c:pt>
                <c:pt idx="34">
                  <c:v>-21437</c:v>
                </c:pt>
                <c:pt idx="35">
                  <c:v>-23294</c:v>
                </c:pt>
                <c:pt idx="36">
                  <c:v>-25527</c:v>
                </c:pt>
                <c:pt idx="37">
                  <c:v>-25906</c:v>
                </c:pt>
                <c:pt idx="38">
                  <c:v>-25533</c:v>
                </c:pt>
                <c:pt idx="39">
                  <c:v>-24940</c:v>
                </c:pt>
                <c:pt idx="40">
                  <c:v>-24090</c:v>
                </c:pt>
                <c:pt idx="41">
                  <c:v>-23761</c:v>
                </c:pt>
                <c:pt idx="42">
                  <c:v>-23194</c:v>
                </c:pt>
                <c:pt idx="43">
                  <c:v>-23682</c:v>
                </c:pt>
                <c:pt idx="44">
                  <c:v>-23611</c:v>
                </c:pt>
                <c:pt idx="45">
                  <c:v>-21552</c:v>
                </c:pt>
                <c:pt idx="46">
                  <c:v>-16800</c:v>
                </c:pt>
                <c:pt idx="47">
                  <c:v>-11330</c:v>
                </c:pt>
                <c:pt idx="48">
                  <c:v>-6850</c:v>
                </c:pt>
                <c:pt idx="49">
                  <c:v>-4472</c:v>
                </c:pt>
                <c:pt idx="50">
                  <c:v>-2898</c:v>
                </c:pt>
                <c:pt idx="51">
                  <c:v>-1893</c:v>
                </c:pt>
                <c:pt idx="52">
                  <c:v>-512</c:v>
                </c:pt>
                <c:pt idx="53">
                  <c:v>-189</c:v>
                </c:pt>
                <c:pt idx="54">
                  <c:v>-88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0C-44EB-AAF6-72D8C9348DEC}"/>
            </c:ext>
          </c:extLst>
        </c:ser>
        <c:ser>
          <c:idx val="2"/>
          <c:order val="2"/>
          <c:tx>
            <c:strRef>
              <c:f>'Pyramide ages fonctionnaires'!$G$3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fonctionnaires'!$G$4:$G$58</c:f>
              <c:numCache>
                <c:formatCode>General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55</c:v>
                </c:pt>
                <c:pt idx="5">
                  <c:v>184</c:v>
                </c:pt>
                <c:pt idx="6">
                  <c:v>450</c:v>
                </c:pt>
                <c:pt idx="7">
                  <c:v>876</c:v>
                </c:pt>
                <c:pt idx="8">
                  <c:v>1668</c:v>
                </c:pt>
                <c:pt idx="9">
                  <c:v>2566</c:v>
                </c:pt>
                <c:pt idx="10">
                  <c:v>3505</c:v>
                </c:pt>
                <c:pt idx="11">
                  <c:v>4559</c:v>
                </c:pt>
                <c:pt idx="12">
                  <c:v>5614</c:v>
                </c:pt>
                <c:pt idx="13">
                  <c:v>6792</c:v>
                </c:pt>
                <c:pt idx="14">
                  <c:v>7963</c:v>
                </c:pt>
                <c:pt idx="15">
                  <c:v>9033</c:v>
                </c:pt>
                <c:pt idx="16">
                  <c:v>10219</c:v>
                </c:pt>
                <c:pt idx="17">
                  <c:v>11897</c:v>
                </c:pt>
                <c:pt idx="18">
                  <c:v>13388</c:v>
                </c:pt>
                <c:pt idx="19">
                  <c:v>14890</c:v>
                </c:pt>
                <c:pt idx="20">
                  <c:v>16397</c:v>
                </c:pt>
                <c:pt idx="21">
                  <c:v>17683</c:v>
                </c:pt>
                <c:pt idx="22">
                  <c:v>18805</c:v>
                </c:pt>
                <c:pt idx="23">
                  <c:v>20041</c:v>
                </c:pt>
                <c:pt idx="24">
                  <c:v>20934</c:v>
                </c:pt>
                <c:pt idx="25">
                  <c:v>21478</c:v>
                </c:pt>
                <c:pt idx="26">
                  <c:v>22084</c:v>
                </c:pt>
                <c:pt idx="27">
                  <c:v>24647</c:v>
                </c:pt>
                <c:pt idx="28">
                  <c:v>25719</c:v>
                </c:pt>
                <c:pt idx="29">
                  <c:v>27043</c:v>
                </c:pt>
                <c:pt idx="30">
                  <c:v>26671</c:v>
                </c:pt>
                <c:pt idx="31">
                  <c:v>26418</c:v>
                </c:pt>
                <c:pt idx="32">
                  <c:v>27731</c:v>
                </c:pt>
                <c:pt idx="33">
                  <c:v>27818</c:v>
                </c:pt>
                <c:pt idx="34">
                  <c:v>28908</c:v>
                </c:pt>
                <c:pt idx="35">
                  <c:v>31841</c:v>
                </c:pt>
                <c:pt idx="36">
                  <c:v>34329</c:v>
                </c:pt>
                <c:pt idx="37">
                  <c:v>35258</c:v>
                </c:pt>
                <c:pt idx="38">
                  <c:v>35503</c:v>
                </c:pt>
                <c:pt idx="39">
                  <c:v>34727</c:v>
                </c:pt>
                <c:pt idx="40">
                  <c:v>34261</c:v>
                </c:pt>
                <c:pt idx="41">
                  <c:v>33674</c:v>
                </c:pt>
                <c:pt idx="42">
                  <c:v>33895</c:v>
                </c:pt>
                <c:pt idx="43">
                  <c:v>34843</c:v>
                </c:pt>
                <c:pt idx="44">
                  <c:v>34690</c:v>
                </c:pt>
                <c:pt idx="45">
                  <c:v>33931</c:v>
                </c:pt>
                <c:pt idx="46">
                  <c:v>29959</c:v>
                </c:pt>
                <c:pt idx="47">
                  <c:v>21220</c:v>
                </c:pt>
                <c:pt idx="48">
                  <c:v>11208</c:v>
                </c:pt>
                <c:pt idx="49">
                  <c:v>7289</c:v>
                </c:pt>
                <c:pt idx="50">
                  <c:v>4962</c:v>
                </c:pt>
                <c:pt idx="51">
                  <c:v>3186</c:v>
                </c:pt>
                <c:pt idx="52">
                  <c:v>762</c:v>
                </c:pt>
                <c:pt idx="53">
                  <c:v>278</c:v>
                </c:pt>
                <c:pt idx="54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0C-44EB-AAF6-72D8C9348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5521280"/>
        <c:axId val="165539840"/>
      </c:barChart>
      <c:catAx>
        <c:axId val="1655212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1100">
                    <a:solidFill>
                      <a:schemeClr val="tx2"/>
                    </a:solidFill>
                  </a:defRPr>
                </a:pPr>
                <a:r>
                  <a:rPr lang="fr-FR" sz="1100">
                    <a:solidFill>
                      <a:schemeClr val="tx2"/>
                    </a:solidFill>
                    <a:latin typeface="Calibri"/>
                    <a:cs typeface="Calibri"/>
                  </a:rPr>
                  <a:t>Â</a:t>
                </a:r>
                <a:r>
                  <a:rPr lang="fr-FR" sz="1100">
                    <a:solidFill>
                      <a:schemeClr val="tx2"/>
                    </a:solidFill>
                  </a:rPr>
                  <a:t>ges</a:t>
                </a:r>
              </a:p>
            </c:rich>
          </c:tx>
          <c:layout>
            <c:manualLayout>
              <c:xMode val="edge"/>
              <c:yMode val="edge"/>
              <c:x val="3.1472806405528422E-2"/>
              <c:y val="2.530106028954739E-2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txPr>
          <a:bodyPr/>
          <a:lstStyle/>
          <a:p>
            <a:pPr>
              <a:defRPr sz="1000" b="1">
                <a:solidFill>
                  <a:schemeClr val="tx2"/>
                </a:solidFill>
              </a:defRPr>
            </a:pPr>
            <a:endParaRPr lang="fr-FR"/>
          </a:p>
        </c:txPr>
        <c:crossAx val="165539840"/>
        <c:crossesAt val="0"/>
        <c:auto val="0"/>
        <c:lblAlgn val="ctr"/>
        <c:lblOffset val="21"/>
        <c:tickLblSkip val="3"/>
        <c:noMultiLvlLbl val="0"/>
      </c:catAx>
      <c:valAx>
        <c:axId val="165539840"/>
        <c:scaling>
          <c:orientation val="minMax"/>
          <c:max val="35000"/>
          <c:min val="-30000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</a:rPr>
                  <a:t>Effectif</a:t>
                </a:r>
              </a:p>
            </c:rich>
          </c:tx>
          <c:layout>
            <c:manualLayout>
              <c:xMode val="edge"/>
              <c:yMode val="edge"/>
              <c:x val="0.46108163061895746"/>
              <c:y val="0.92245786695801402"/>
            </c:manualLayout>
          </c:layout>
          <c:overlay val="0"/>
        </c:title>
        <c:numFmt formatCode="#,##0;#,##0" sourceLinked="0"/>
        <c:majorTickMark val="out"/>
        <c:minorTickMark val="none"/>
        <c:tickLblPos val="low"/>
        <c:txPr>
          <a:bodyPr rot="0"/>
          <a:lstStyle/>
          <a:p>
            <a:pPr>
              <a:defRPr b="0">
                <a:solidFill>
                  <a:schemeClr val="tx2"/>
                </a:solidFill>
              </a:defRPr>
            </a:pPr>
            <a:endParaRPr lang="fr-FR"/>
          </a:p>
        </c:txPr>
        <c:crossAx val="165521280"/>
        <c:crossesAt val="1"/>
        <c:crossBetween val="between"/>
        <c:majorUnit val="5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>
                <a:solidFill>
                  <a:schemeClr val="tx2"/>
                </a:solidFill>
              </a:defRPr>
            </a:pPr>
            <a:r>
              <a:rPr lang="fr-FR" sz="1600">
                <a:solidFill>
                  <a:schemeClr val="tx2"/>
                </a:solidFill>
              </a:rPr>
              <a:t>Répartition par âge des salariés</a:t>
            </a:r>
          </a:p>
        </c:rich>
      </c:tx>
      <c:layout>
        <c:manualLayout>
          <c:xMode val="edge"/>
          <c:yMode val="edge"/>
          <c:x val="0.28845700624516057"/>
          <c:y val="1.57710960762754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260645301580988E-2"/>
          <c:y val="0.11772151579372288"/>
          <c:w val="0.85279860856583745"/>
          <c:h val="0.7400360783126450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'Pyramide âges salariés'!$E$3</c:f>
              <c:strCache>
                <c:ptCount val="1"/>
                <c:pt idx="0">
                  <c:v>age</c:v>
                </c:pt>
              </c:strCache>
            </c:strRef>
          </c:tx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C-4B9D-9391-1EFC5B0721C8}"/>
            </c:ext>
          </c:extLst>
        </c:ser>
        <c:ser>
          <c:idx val="1"/>
          <c:order val="1"/>
          <c:tx>
            <c:strRef>
              <c:f>'Pyramide âges salariés'!$F$3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rgbClr val="4F81BD">
                <a:lumMod val="75000"/>
              </a:srgbClr>
            </a:solidFill>
            <a:ln>
              <a:solidFill>
                <a:srgbClr val="4472C4">
                  <a:lumMod val="50000"/>
                </a:srgbClr>
              </a:solidFill>
            </a:ln>
          </c:spPr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salariés'!$F$4:$F$58</c:f>
              <c:numCache>
                <c:formatCode>General</c:formatCode>
                <c:ptCount val="55"/>
                <c:pt idx="0">
                  <c:v>-319</c:v>
                </c:pt>
                <c:pt idx="1">
                  <c:v>-3471</c:v>
                </c:pt>
                <c:pt idx="2">
                  <c:v>-10075</c:v>
                </c:pt>
                <c:pt idx="3">
                  <c:v>-18256</c:v>
                </c:pt>
                <c:pt idx="4">
                  <c:v>-21093</c:v>
                </c:pt>
                <c:pt idx="5">
                  <c:v>-20024</c:v>
                </c:pt>
                <c:pt idx="6">
                  <c:v>-17489</c:v>
                </c:pt>
                <c:pt idx="7">
                  <c:v>-15308</c:v>
                </c:pt>
                <c:pt idx="8">
                  <c:v>-13579</c:v>
                </c:pt>
                <c:pt idx="9">
                  <c:v>-12454</c:v>
                </c:pt>
                <c:pt idx="10">
                  <c:v>-10999</c:v>
                </c:pt>
                <c:pt idx="11">
                  <c:v>-9860</c:v>
                </c:pt>
                <c:pt idx="12">
                  <c:v>-9158</c:v>
                </c:pt>
                <c:pt idx="13">
                  <c:v>-8718</c:v>
                </c:pt>
                <c:pt idx="14">
                  <c:v>-8329</c:v>
                </c:pt>
                <c:pt idx="15">
                  <c:v>-7597</c:v>
                </c:pt>
                <c:pt idx="16">
                  <c:v>-7581</c:v>
                </c:pt>
                <c:pt idx="17">
                  <c:v>-7444</c:v>
                </c:pt>
                <c:pt idx="18">
                  <c:v>-7411</c:v>
                </c:pt>
                <c:pt idx="19">
                  <c:v>-7117</c:v>
                </c:pt>
                <c:pt idx="20">
                  <c:v>-6903</c:v>
                </c:pt>
                <c:pt idx="21">
                  <c:v>-6898</c:v>
                </c:pt>
                <c:pt idx="22">
                  <c:v>-6610</c:v>
                </c:pt>
                <c:pt idx="23">
                  <c:v>-6563</c:v>
                </c:pt>
                <c:pt idx="24">
                  <c:v>-6459</c:v>
                </c:pt>
                <c:pt idx="25">
                  <c:v>-6269</c:v>
                </c:pt>
                <c:pt idx="26">
                  <c:v>-6077</c:v>
                </c:pt>
                <c:pt idx="27">
                  <c:v>-6177</c:v>
                </c:pt>
                <c:pt idx="28">
                  <c:v>-6290</c:v>
                </c:pt>
                <c:pt idx="29">
                  <c:v>-6197</c:v>
                </c:pt>
                <c:pt idx="30">
                  <c:v>-6019</c:v>
                </c:pt>
                <c:pt idx="31">
                  <c:v>-5703</c:v>
                </c:pt>
                <c:pt idx="32">
                  <c:v>-5888</c:v>
                </c:pt>
                <c:pt idx="33">
                  <c:v>-5792</c:v>
                </c:pt>
                <c:pt idx="34">
                  <c:v>-5979</c:v>
                </c:pt>
                <c:pt idx="35">
                  <c:v>-6178</c:v>
                </c:pt>
                <c:pt idx="36">
                  <c:v>-6420</c:v>
                </c:pt>
                <c:pt idx="37">
                  <c:v>-6539</c:v>
                </c:pt>
                <c:pt idx="38">
                  <c:v>-6419</c:v>
                </c:pt>
                <c:pt idx="39">
                  <c:v>-6147</c:v>
                </c:pt>
                <c:pt idx="40">
                  <c:v>-6073</c:v>
                </c:pt>
                <c:pt idx="41">
                  <c:v>-5516</c:v>
                </c:pt>
                <c:pt idx="42">
                  <c:v>-5545</c:v>
                </c:pt>
                <c:pt idx="43">
                  <c:v>-5679</c:v>
                </c:pt>
                <c:pt idx="44">
                  <c:v>-5455</c:v>
                </c:pt>
                <c:pt idx="45">
                  <c:v>-5385</c:v>
                </c:pt>
                <c:pt idx="46">
                  <c:v>-5196</c:v>
                </c:pt>
                <c:pt idx="47">
                  <c:v>-4428</c:v>
                </c:pt>
                <c:pt idx="48">
                  <c:v>-3659</c:v>
                </c:pt>
                <c:pt idx="49">
                  <c:v>-3077</c:v>
                </c:pt>
                <c:pt idx="50">
                  <c:v>-2691</c:v>
                </c:pt>
                <c:pt idx="51">
                  <c:v>-2205</c:v>
                </c:pt>
                <c:pt idx="52">
                  <c:v>-1898</c:v>
                </c:pt>
                <c:pt idx="53">
                  <c:v>-1293</c:v>
                </c:pt>
                <c:pt idx="54">
                  <c:v>-1026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6C-4B9D-9391-1EFC5B0721C8}"/>
            </c:ext>
          </c:extLst>
        </c:ser>
        <c:ser>
          <c:idx val="2"/>
          <c:order val="2"/>
          <c:tx>
            <c:strRef>
              <c:f>'Pyramide âges salariés'!$G$3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salariés'!$G$4:$G$58</c:f>
              <c:numCache>
                <c:formatCode>General</c:formatCode>
                <c:ptCount val="55"/>
                <c:pt idx="0">
                  <c:v>150</c:v>
                </c:pt>
                <c:pt idx="1">
                  <c:v>3427</c:v>
                </c:pt>
                <c:pt idx="2">
                  <c:v>12863</c:v>
                </c:pt>
                <c:pt idx="3">
                  <c:v>23031</c:v>
                </c:pt>
                <c:pt idx="4">
                  <c:v>28657</c:v>
                </c:pt>
                <c:pt idx="5">
                  <c:v>29586</c:v>
                </c:pt>
                <c:pt idx="6">
                  <c:v>28161</c:v>
                </c:pt>
                <c:pt idx="7">
                  <c:v>25408</c:v>
                </c:pt>
                <c:pt idx="8">
                  <c:v>23428</c:v>
                </c:pt>
                <c:pt idx="9">
                  <c:v>22322</c:v>
                </c:pt>
                <c:pt idx="10">
                  <c:v>19814</c:v>
                </c:pt>
                <c:pt idx="11">
                  <c:v>18259</c:v>
                </c:pt>
                <c:pt idx="12">
                  <c:v>17097</c:v>
                </c:pt>
                <c:pt idx="13">
                  <c:v>16389</c:v>
                </c:pt>
                <c:pt idx="14">
                  <c:v>15661</c:v>
                </c:pt>
                <c:pt idx="15">
                  <c:v>15023</c:v>
                </c:pt>
                <c:pt idx="16">
                  <c:v>14711</c:v>
                </c:pt>
                <c:pt idx="17">
                  <c:v>15231</c:v>
                </c:pt>
                <c:pt idx="18">
                  <c:v>15571</c:v>
                </c:pt>
                <c:pt idx="19">
                  <c:v>15755</c:v>
                </c:pt>
                <c:pt idx="20">
                  <c:v>15905</c:v>
                </c:pt>
                <c:pt idx="21">
                  <c:v>16106</c:v>
                </c:pt>
                <c:pt idx="22">
                  <c:v>16045</c:v>
                </c:pt>
                <c:pt idx="23">
                  <c:v>16377</c:v>
                </c:pt>
                <c:pt idx="24">
                  <c:v>16419</c:v>
                </c:pt>
                <c:pt idx="25">
                  <c:v>16417</c:v>
                </c:pt>
                <c:pt idx="26">
                  <c:v>15946</c:v>
                </c:pt>
                <c:pt idx="27">
                  <c:v>16842</c:v>
                </c:pt>
                <c:pt idx="28">
                  <c:v>16336</c:v>
                </c:pt>
                <c:pt idx="29">
                  <c:v>16501</c:v>
                </c:pt>
                <c:pt idx="30">
                  <c:v>15664</c:v>
                </c:pt>
                <c:pt idx="31">
                  <c:v>15035</c:v>
                </c:pt>
                <c:pt idx="32">
                  <c:v>14899</c:v>
                </c:pt>
                <c:pt idx="33">
                  <c:v>14555</c:v>
                </c:pt>
                <c:pt idx="34">
                  <c:v>14848</c:v>
                </c:pt>
                <c:pt idx="35">
                  <c:v>15455</c:v>
                </c:pt>
                <c:pt idx="36">
                  <c:v>16050</c:v>
                </c:pt>
                <c:pt idx="37">
                  <c:v>15912</c:v>
                </c:pt>
                <c:pt idx="38">
                  <c:v>15849</c:v>
                </c:pt>
                <c:pt idx="39">
                  <c:v>15348</c:v>
                </c:pt>
                <c:pt idx="40">
                  <c:v>15082</c:v>
                </c:pt>
                <c:pt idx="41">
                  <c:v>14735</c:v>
                </c:pt>
                <c:pt idx="42">
                  <c:v>14447</c:v>
                </c:pt>
                <c:pt idx="43">
                  <c:v>14385</c:v>
                </c:pt>
                <c:pt idx="44">
                  <c:v>14285</c:v>
                </c:pt>
                <c:pt idx="45">
                  <c:v>13862</c:v>
                </c:pt>
                <c:pt idx="46">
                  <c:v>13434</c:v>
                </c:pt>
                <c:pt idx="47">
                  <c:v>12267</c:v>
                </c:pt>
                <c:pt idx="48">
                  <c:v>8749</c:v>
                </c:pt>
                <c:pt idx="49">
                  <c:v>6712</c:v>
                </c:pt>
                <c:pt idx="50">
                  <c:v>5648</c:v>
                </c:pt>
                <c:pt idx="51">
                  <c:v>4487</c:v>
                </c:pt>
                <c:pt idx="52">
                  <c:v>3477</c:v>
                </c:pt>
                <c:pt idx="53">
                  <c:v>2174</c:v>
                </c:pt>
                <c:pt idx="54">
                  <c:v>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6C-4B9D-9391-1EFC5B072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5521280"/>
        <c:axId val="165539840"/>
      </c:barChart>
      <c:catAx>
        <c:axId val="1655212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  <a:latin typeface="Calibri"/>
                    <a:cs typeface="Calibri"/>
                  </a:rPr>
                  <a:t>Â</a:t>
                </a:r>
                <a:r>
                  <a:rPr lang="fr-FR">
                    <a:solidFill>
                      <a:schemeClr val="tx2"/>
                    </a:solidFill>
                  </a:rPr>
                  <a:t>ges</a:t>
                </a:r>
              </a:p>
            </c:rich>
          </c:tx>
          <c:layout>
            <c:manualLayout>
              <c:xMode val="edge"/>
              <c:yMode val="edge"/>
              <c:x val="5.0038188502250114E-2"/>
              <c:y val="4.0273236451710569E-2"/>
            </c:manualLayout>
          </c:layout>
          <c:overlay val="0"/>
        </c:title>
        <c:numFmt formatCode="0" sourceLinked="0"/>
        <c:majorTickMark val="none"/>
        <c:minorTickMark val="none"/>
        <c:tickLblPos val="low"/>
        <c:txPr>
          <a:bodyPr rot="0" vert="horz"/>
          <a:lstStyle/>
          <a:p>
            <a:pPr>
              <a:defRPr>
                <a:solidFill>
                  <a:schemeClr val="tx2"/>
                </a:solidFill>
              </a:defRPr>
            </a:pPr>
            <a:endParaRPr lang="fr-FR"/>
          </a:p>
        </c:txPr>
        <c:crossAx val="165539840"/>
        <c:crossesAt val="0"/>
        <c:auto val="1"/>
        <c:lblAlgn val="ctr"/>
        <c:lblOffset val="21"/>
        <c:tickLblSkip val="3"/>
        <c:tickMarkSkip val="1"/>
        <c:noMultiLvlLbl val="0"/>
      </c:catAx>
      <c:valAx>
        <c:axId val="165539840"/>
        <c:scaling>
          <c:orientation val="minMax"/>
          <c:max val="35000"/>
          <c:min val="-30000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</a:rPr>
                  <a:t>Effectif</a:t>
                </a:r>
              </a:p>
            </c:rich>
          </c:tx>
          <c:layout>
            <c:manualLayout>
              <c:xMode val="edge"/>
              <c:yMode val="edge"/>
              <c:x val="0.4593938961779806"/>
              <c:y val="0.93542436169139176"/>
            </c:manualLayout>
          </c:layout>
          <c:overlay val="0"/>
        </c:title>
        <c:numFmt formatCode="#,##0;#,##0" sourceLinked="0"/>
        <c:majorTickMark val="out"/>
        <c:minorTickMark val="none"/>
        <c:tickLblPos val="low"/>
        <c:txPr>
          <a:bodyPr rot="0"/>
          <a:lstStyle/>
          <a:p>
            <a:pPr>
              <a:defRPr b="0" i="0" baseline="0">
                <a:solidFill>
                  <a:schemeClr val="tx2"/>
                </a:solidFill>
              </a:defRPr>
            </a:pPr>
            <a:endParaRPr lang="fr-FR"/>
          </a:p>
        </c:txPr>
        <c:crossAx val="165521280"/>
        <c:crossesAt val="1"/>
        <c:crossBetween val="between"/>
        <c:majorUnit val="5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 Effectif employeurs'!$C$6</c:f>
              <c:strCache>
                <c:ptCount val="1"/>
                <c:pt idx="0">
                  <c:v>Employeurs CNRACL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'Evol Effectif employeurs'!$D$5:$S$5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'Evol Effectif employeurs'!$D$6:$S$6</c:f>
              <c:numCache>
                <c:formatCode>General</c:formatCode>
                <c:ptCount val="16"/>
                <c:pt idx="0">
                  <c:v>44624</c:v>
                </c:pt>
                <c:pt idx="1">
                  <c:v>44587</c:v>
                </c:pt>
                <c:pt idx="2">
                  <c:v>44205</c:v>
                </c:pt>
                <c:pt idx="3">
                  <c:v>44479</c:v>
                </c:pt>
                <c:pt idx="4">
                  <c:v>44306</c:v>
                </c:pt>
                <c:pt idx="5">
                  <c:v>43941</c:v>
                </c:pt>
                <c:pt idx="6">
                  <c:v>43959</c:v>
                </c:pt>
                <c:pt idx="7">
                  <c:v>42207</c:v>
                </c:pt>
                <c:pt idx="8">
                  <c:v>41635</c:v>
                </c:pt>
                <c:pt idx="9">
                  <c:v>41038</c:v>
                </c:pt>
                <c:pt idx="10">
                  <c:v>40490</c:v>
                </c:pt>
                <c:pt idx="11">
                  <c:v>40183</c:v>
                </c:pt>
                <c:pt idx="12">
                  <c:v>39924</c:v>
                </c:pt>
                <c:pt idx="13">
                  <c:v>39680</c:v>
                </c:pt>
                <c:pt idx="14">
                  <c:v>39512</c:v>
                </c:pt>
                <c:pt idx="15">
                  <c:v>39273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54-4060-B482-0C76533F841E}"/>
            </c:ext>
          </c:extLst>
        </c:ser>
        <c:ser>
          <c:idx val="1"/>
          <c:order val="1"/>
          <c:tx>
            <c:strRef>
              <c:f>'Evol Effectif employeurs'!$C$7</c:f>
              <c:strCache>
                <c:ptCount val="1"/>
                <c:pt idx="0">
                  <c:v>Employeurs Ircantec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'Evol Effectif employeurs'!$D$5:$S$5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'Evol Effectif employeurs'!$D$7:$S$7</c:f>
              <c:numCache>
                <c:formatCode>General</c:formatCode>
                <c:ptCount val="16"/>
                <c:pt idx="0">
                  <c:v>49081</c:v>
                </c:pt>
                <c:pt idx="1">
                  <c:v>48971</c:v>
                </c:pt>
                <c:pt idx="2">
                  <c:v>48746</c:v>
                </c:pt>
                <c:pt idx="3">
                  <c:v>48420</c:v>
                </c:pt>
                <c:pt idx="4">
                  <c:v>48159</c:v>
                </c:pt>
                <c:pt idx="5">
                  <c:v>47615</c:v>
                </c:pt>
                <c:pt idx="6">
                  <c:v>47123</c:v>
                </c:pt>
                <c:pt idx="7">
                  <c:v>46299</c:v>
                </c:pt>
                <c:pt idx="8">
                  <c:v>44512</c:v>
                </c:pt>
                <c:pt idx="9">
                  <c:v>43839</c:v>
                </c:pt>
                <c:pt idx="10">
                  <c:v>42898</c:v>
                </c:pt>
                <c:pt idx="11">
                  <c:v>42287</c:v>
                </c:pt>
                <c:pt idx="12">
                  <c:v>41016</c:v>
                </c:pt>
                <c:pt idx="13">
                  <c:v>42231</c:v>
                </c:pt>
                <c:pt idx="14">
                  <c:v>42074</c:v>
                </c:pt>
                <c:pt idx="15">
                  <c:v>41855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54-4060-B482-0C76533F8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4216680"/>
        <c:axId val="964213400"/>
      </c:lineChart>
      <c:catAx>
        <c:axId val="96421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4213400"/>
        <c:crosses val="autoZero"/>
        <c:auto val="1"/>
        <c:lblAlgn val="ctr"/>
        <c:lblOffset val="100"/>
        <c:noMultiLvlLbl val="0"/>
      </c:catAx>
      <c:valAx>
        <c:axId val="964213400"/>
        <c:scaling>
          <c:orientation val="minMax"/>
          <c:max val="50000"/>
          <c:min val="3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421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9</xdr:row>
      <xdr:rowOff>171450</xdr:rowOff>
    </xdr:from>
    <xdr:to>
      <xdr:col>5</xdr:col>
      <xdr:colOff>28575</xdr:colOff>
      <xdr:row>13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034CD3E-14E0-4296-9234-F563DB5C644D}"/>
            </a:ext>
          </a:extLst>
        </xdr:cNvPr>
        <xdr:cNvSpPr/>
      </xdr:nvSpPr>
      <xdr:spPr>
        <a:xfrm>
          <a:off x="369570" y="2167890"/>
          <a:ext cx="4305300" cy="609600"/>
        </a:xfrm>
        <a:prstGeom prst="rect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12</xdr:row>
      <xdr:rowOff>57150</xdr:rowOff>
    </xdr:from>
    <xdr:to>
      <xdr:col>8</xdr:col>
      <xdr:colOff>276225</xdr:colOff>
      <xdr:row>29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6942E48-613C-4D1B-809F-B4E5388B05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16</xdr:col>
      <xdr:colOff>11906</xdr:colOff>
      <xdr:row>25</xdr:row>
      <xdr:rowOff>25853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878EDAF-A3FA-4FAB-9C97-08DC0F24E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0.76801</cdr:x>
      <cdr:y>0.67662</cdr:y>
    </cdr:from>
    <cdr:to>
      <cdr:x>0.90244</cdr:x>
      <cdr:y>0.77234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698633" y="2724311"/>
          <a:ext cx="997442" cy="385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600" b="1">
              <a:solidFill>
                <a:srgbClr val="FF0000"/>
              </a:solidFill>
            </a:rPr>
            <a:t>Femmes </a:t>
          </a:r>
        </a:p>
      </cdr:txBody>
    </cdr:sp>
  </cdr:relSizeAnchor>
  <cdr:relSizeAnchor xmlns:cdr="http://schemas.openxmlformats.org/drawingml/2006/chartDrawing">
    <cdr:from>
      <cdr:x>0.10891</cdr:x>
      <cdr:y>0.64987</cdr:y>
    </cdr:from>
    <cdr:to>
      <cdr:x>0.28113</cdr:x>
      <cdr:y>0.71497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808098" y="2616586"/>
          <a:ext cx="1277877" cy="262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600" b="1">
              <a:solidFill>
                <a:schemeClr val="tx2">
                  <a:lumMod val="75000"/>
                </a:schemeClr>
              </a:solidFill>
            </a:rPr>
            <a:t>Hommes</a:t>
          </a:r>
        </a:p>
      </cdr:txBody>
    </cdr:sp>
  </cdr:relSizeAnchor>
  <cdr:relSizeAnchor xmlns:cdr="http://schemas.openxmlformats.org/drawingml/2006/chartDrawing">
    <cdr:from>
      <cdr:x>0.20855</cdr:x>
      <cdr:y>0.26988</cdr:y>
    </cdr:from>
    <cdr:to>
      <cdr:x>0.45424</cdr:x>
      <cdr:y>0.35485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2DD43BE0-855D-A81F-184B-0C11E238737D}"/>
            </a:ext>
          </a:extLst>
        </cdr:cNvPr>
        <cdr:cNvSpPr txBox="1"/>
      </cdr:nvSpPr>
      <cdr:spPr>
        <a:xfrm xmlns:a="http://schemas.openxmlformats.org/drawingml/2006/main">
          <a:off x="1569303" y="1086627"/>
          <a:ext cx="1848757" cy="34212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47,5 ans</a:t>
          </a:r>
        </a:p>
      </cdr:txBody>
    </cdr:sp>
  </cdr:relSizeAnchor>
  <cdr:relSizeAnchor xmlns:cdr="http://schemas.openxmlformats.org/drawingml/2006/chartDrawing">
    <cdr:from>
      <cdr:x>0.5276</cdr:x>
      <cdr:y>0.3172</cdr:y>
    </cdr:from>
    <cdr:to>
      <cdr:x>0.77063</cdr:x>
      <cdr:y>0.39815</cdr:y>
    </cdr:to>
    <cdr:sp macro="" textlink="">
      <cdr:nvSpPr>
        <cdr:cNvPr id="8" name="ZoneTexte 1">
          <a:extLst xmlns:a="http://schemas.openxmlformats.org/drawingml/2006/main">
            <a:ext uri="{FF2B5EF4-FFF2-40B4-BE49-F238E27FC236}">
              <a16:creationId xmlns:a16="http://schemas.microsoft.com/office/drawing/2014/main" id="{33F1EE7F-DD8A-8414-BE69-2D51575AAD6B}"/>
            </a:ext>
          </a:extLst>
        </cdr:cNvPr>
        <cdr:cNvSpPr txBox="1"/>
      </cdr:nvSpPr>
      <cdr:spPr>
        <a:xfrm xmlns:a="http://schemas.openxmlformats.org/drawingml/2006/main">
          <a:off x="4134637" y="1277154"/>
          <a:ext cx="1904551" cy="32593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48,3 ans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5</xdr:row>
      <xdr:rowOff>19051</xdr:rowOff>
    </xdr:from>
    <xdr:to>
      <xdr:col>14</xdr:col>
      <xdr:colOff>174583</xdr:colOff>
      <xdr:row>25</xdr:row>
      <xdr:rowOff>172651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5495FFB-B2EE-4AFE-9B13-4BB05F1EC2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0.76271</cdr:x>
      <cdr:y>0.15518</cdr:y>
    </cdr:from>
    <cdr:to>
      <cdr:x>0.91542</cdr:x>
      <cdr:y>0.24619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13300" y="615071"/>
          <a:ext cx="963733" cy="360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600" b="1">
              <a:solidFill>
                <a:srgbClr val="FF0000"/>
              </a:solidFill>
            </a:rPr>
            <a:t>Femmes  </a:t>
          </a:r>
        </a:p>
      </cdr:txBody>
    </cdr:sp>
  </cdr:relSizeAnchor>
  <cdr:relSizeAnchor xmlns:cdr="http://schemas.openxmlformats.org/drawingml/2006/chartDrawing">
    <cdr:from>
      <cdr:x>0.13286</cdr:x>
      <cdr:y>0.15083</cdr:y>
    </cdr:from>
    <cdr:to>
      <cdr:x>0.28644</cdr:x>
      <cdr:y>0.21948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838453" y="597830"/>
          <a:ext cx="969181" cy="2721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600" b="1">
              <a:solidFill>
                <a:schemeClr val="tx2">
                  <a:lumMod val="75000"/>
                </a:schemeClr>
              </a:solidFill>
            </a:rPr>
            <a:t>Hommes </a:t>
          </a:r>
        </a:p>
      </cdr:txBody>
    </cdr:sp>
  </cdr:relSizeAnchor>
  <cdr:relSizeAnchor xmlns:cdr="http://schemas.openxmlformats.org/drawingml/2006/chartDrawing">
    <cdr:from>
      <cdr:x>0.12209</cdr:x>
      <cdr:y>0.46674</cdr:y>
    </cdr:from>
    <cdr:to>
      <cdr:x>0.3837</cdr:x>
      <cdr:y>0.5636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7DD5305E-0643-5456-9449-2CC38EE6ADA2}"/>
            </a:ext>
          </a:extLst>
        </cdr:cNvPr>
        <cdr:cNvSpPr txBox="1"/>
      </cdr:nvSpPr>
      <cdr:spPr>
        <a:xfrm xmlns:a="http://schemas.openxmlformats.org/drawingml/2006/main">
          <a:off x="770468" y="1849968"/>
          <a:ext cx="1651000" cy="38391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36,0 ans</a:t>
          </a:r>
        </a:p>
      </cdr:txBody>
    </cdr:sp>
  </cdr:relSizeAnchor>
  <cdr:relSizeAnchor xmlns:cdr="http://schemas.openxmlformats.org/drawingml/2006/chartDrawing">
    <cdr:from>
      <cdr:x>0.72001</cdr:x>
      <cdr:y>0.56821</cdr:y>
    </cdr:from>
    <cdr:to>
      <cdr:x>0.98911</cdr:x>
      <cdr:y>0.65044</cdr:y>
    </cdr:to>
    <cdr:sp macro="" textlink="">
      <cdr:nvSpPr>
        <cdr:cNvPr id="7" name="ZoneTexte 1">
          <a:extLst xmlns:a="http://schemas.openxmlformats.org/drawingml/2006/main">
            <a:ext uri="{FF2B5EF4-FFF2-40B4-BE49-F238E27FC236}">
              <a16:creationId xmlns:a16="http://schemas.microsoft.com/office/drawing/2014/main" id="{725A296C-7F5A-48EB-2739-D9732E4C3F08}"/>
            </a:ext>
          </a:extLst>
        </cdr:cNvPr>
        <cdr:cNvSpPr txBox="1"/>
      </cdr:nvSpPr>
      <cdr:spPr>
        <a:xfrm xmlns:a="http://schemas.openxmlformats.org/drawingml/2006/main">
          <a:off x="4543847" y="2252140"/>
          <a:ext cx="1698203" cy="3259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38,6 ans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1580445</xdr:colOff>
      <xdr:row>3</xdr:row>
      <xdr:rowOff>17914</xdr:rowOff>
    </xdr:from>
    <xdr:to>
      <xdr:col>9</xdr:col>
      <xdr:colOff>16933</xdr:colOff>
      <xdr:row>25</xdr:row>
      <xdr:rowOff>12698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706E773-0E56-CD01-9141-F29319969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7667" y="603525"/>
          <a:ext cx="4899377" cy="4185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136072</xdr:rowOff>
    </xdr:from>
    <xdr:to>
      <xdr:col>5</xdr:col>
      <xdr:colOff>40821</xdr:colOff>
      <xdr:row>13</xdr:row>
      <xdr:rowOff>136072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923465-A90D-4F9F-86AD-05768935AB96}"/>
            </a:ext>
          </a:extLst>
        </xdr:cNvPr>
        <xdr:cNvSpPr/>
      </xdr:nvSpPr>
      <xdr:spPr>
        <a:xfrm>
          <a:off x="281940" y="2456362"/>
          <a:ext cx="7559856" cy="1238250"/>
        </a:xfrm>
        <a:prstGeom prst="rect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9</xdr:row>
      <xdr:rowOff>119057</xdr:rowOff>
    </xdr:from>
    <xdr:to>
      <xdr:col>10</xdr:col>
      <xdr:colOff>611188</xdr:colOff>
      <xdr:row>33</xdr:row>
      <xdr:rowOff>15076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E3D7F1-ADBB-4A94-B6BC-4E2D46C10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408306</xdr:colOff>
      <xdr:row>4</xdr:row>
      <xdr:rowOff>19050</xdr:rowOff>
    </xdr:from>
    <xdr:to>
      <xdr:col>13</xdr:col>
      <xdr:colOff>142874</xdr:colOff>
      <xdr:row>29</xdr:row>
      <xdr:rowOff>85724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2CFCC3-74A8-518F-B4F2-C64DA7BC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9456" y="781050"/>
          <a:ext cx="5830568" cy="482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7A03-FA2C-4443-8731-2E1175AA974D}">
  <sheetPr codeName="Feuil2">
    <tabColor rgb="FF92D050"/>
  </sheetPr>
  <dimension ref="B1:D15"/>
  <sheetViews>
    <sheetView tabSelected="1" workbookViewId="0">
      <selection activeCell="A15" sqref="A15"/>
    </sheetView>
  </sheetViews>
  <sheetFormatPr baseColWidth="10" defaultColWidth="11.42578125" defaultRowHeight="15" x14ac:dyDescent="0.25"/>
  <cols>
    <col min="1" max="1" width="6" style="2" customWidth="1"/>
    <col min="2" max="2" width="22.5703125" style="2" customWidth="1"/>
    <col min="3" max="3" width="14.5703125" style="2" bestFit="1" customWidth="1"/>
    <col min="4" max="4" width="13.28515625" style="2" customWidth="1"/>
    <col min="5" max="16384" width="11.42578125" style="2"/>
  </cols>
  <sheetData>
    <row r="1" spans="2:4" x14ac:dyDescent="0.25">
      <c r="B1" s="1" t="s">
        <v>112</v>
      </c>
    </row>
    <row r="2" spans="2:4" ht="15.75" thickBot="1" x14ac:dyDescent="0.3"/>
    <row r="3" spans="2:4" ht="34.5" customHeight="1" x14ac:dyDescent="0.25">
      <c r="B3" s="3" t="s">
        <v>0</v>
      </c>
      <c r="C3" s="4" t="s">
        <v>1</v>
      </c>
      <c r="D3" s="4" t="s">
        <v>2</v>
      </c>
    </row>
    <row r="4" spans="2:4" x14ac:dyDescent="0.25">
      <c r="B4" s="5" t="s">
        <v>3</v>
      </c>
      <c r="C4" s="6">
        <v>641.66</v>
      </c>
      <c r="D4" s="6">
        <v>405.74599999999998</v>
      </c>
    </row>
    <row r="5" spans="2:4" ht="21" customHeight="1" thickBot="1" x14ac:dyDescent="0.3">
      <c r="B5" s="7" t="s">
        <v>4</v>
      </c>
      <c r="C5" s="8">
        <f>C4/C8</f>
        <v>0.41567659031957976</v>
      </c>
      <c r="D5" s="8">
        <f>D4/D8</f>
        <v>0.32915360247263109</v>
      </c>
    </row>
    <row r="6" spans="2:4" x14ac:dyDescent="0.25">
      <c r="B6" s="9" t="s">
        <v>5</v>
      </c>
      <c r="C6" s="10">
        <v>901.99199999999996</v>
      </c>
      <c r="D6" s="10">
        <v>826.94899999999996</v>
      </c>
    </row>
    <row r="7" spans="2:4" ht="15.75" thickBot="1" x14ac:dyDescent="0.3">
      <c r="B7" s="11" t="s">
        <v>4</v>
      </c>
      <c r="C7" s="12">
        <f>C6/C8</f>
        <v>0.58432340968042018</v>
      </c>
      <c r="D7" s="12">
        <f>D6/D8</f>
        <v>0.67084639752736885</v>
      </c>
    </row>
    <row r="8" spans="2:4" x14ac:dyDescent="0.25">
      <c r="B8" s="13" t="s">
        <v>6</v>
      </c>
      <c r="C8" s="14">
        <f>C4+C6</f>
        <v>1543.652</v>
      </c>
      <c r="D8" s="14">
        <f>D4+D6</f>
        <v>1232.6949999999999</v>
      </c>
    </row>
    <row r="9" spans="2:4" ht="15.75" thickBot="1" x14ac:dyDescent="0.3">
      <c r="B9" s="15" t="s">
        <v>104</v>
      </c>
      <c r="C9" s="16">
        <f>'Evolution effectifs agents'!O10</f>
        <v>8.0117122888265779E-3</v>
      </c>
      <c r="D9" s="16">
        <f>'Evolution effectifs agents'!O9</f>
        <v>1.6822554794560185E-2</v>
      </c>
    </row>
    <row r="11" spans="2:4" x14ac:dyDescent="0.25">
      <c r="B11" s="17" t="s">
        <v>113</v>
      </c>
      <c r="C11" s="17"/>
      <c r="D11" s="17"/>
    </row>
    <row r="12" spans="2:4" x14ac:dyDescent="0.25">
      <c r="B12" s="18" t="s">
        <v>7</v>
      </c>
    </row>
    <row r="13" spans="2:4" x14ac:dyDescent="0.25">
      <c r="B13" s="18" t="s">
        <v>8</v>
      </c>
    </row>
    <row r="14" spans="2:4" x14ac:dyDescent="0.25">
      <c r="B14" s="19"/>
    </row>
    <row r="15" spans="2:4" x14ac:dyDescent="0.25">
      <c r="B15" s="1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CD34-E673-4B36-B78A-EE0B348E8609}">
  <sheetPr codeName="Feuil3"/>
  <dimension ref="A1:Q11"/>
  <sheetViews>
    <sheetView zoomScaleNormal="100" workbookViewId="0">
      <selection activeCell="A14" sqref="A14"/>
    </sheetView>
  </sheetViews>
  <sheetFormatPr baseColWidth="10" defaultColWidth="11.42578125" defaultRowHeight="15" x14ac:dyDescent="0.25"/>
  <cols>
    <col min="1" max="1" width="36" style="20" bestFit="1" customWidth="1"/>
    <col min="2" max="16" width="11.42578125" style="20"/>
    <col min="17" max="17" width="16.7109375" style="20" customWidth="1"/>
    <col min="18" max="18" width="18.7109375" style="20" customWidth="1"/>
    <col min="19" max="16384" width="11.42578125" style="20"/>
  </cols>
  <sheetData>
    <row r="1" spans="1:17" x14ac:dyDescent="0.25">
      <c r="A1" s="1" t="s">
        <v>9</v>
      </c>
    </row>
    <row r="3" spans="1:17" x14ac:dyDescent="0.25">
      <c r="A3" s="21" t="s">
        <v>10</v>
      </c>
      <c r="B3" s="22">
        <v>2011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3">
        <v>2018</v>
      </c>
      <c r="J3" s="23">
        <v>2019</v>
      </c>
      <c r="K3" s="23">
        <v>2020</v>
      </c>
      <c r="L3" s="23">
        <v>2021</v>
      </c>
      <c r="M3" s="23">
        <v>2022</v>
      </c>
      <c r="N3" s="23">
        <v>2023</v>
      </c>
      <c r="O3" s="23">
        <v>2024</v>
      </c>
      <c r="P3" s="24">
        <v>2024</v>
      </c>
    </row>
    <row r="4" spans="1:17" x14ac:dyDescent="0.25">
      <c r="A4" s="25" t="s">
        <v>11</v>
      </c>
      <c r="B4" s="26">
        <v>1112584</v>
      </c>
      <c r="C4" s="26">
        <v>1109663</v>
      </c>
      <c r="D4" s="26">
        <v>1138241</v>
      </c>
      <c r="E4" s="26">
        <v>1164955</v>
      </c>
      <c r="F4" s="26">
        <v>1147805</v>
      </c>
      <c r="G4" s="26">
        <v>1140683</v>
      </c>
      <c r="H4" s="26">
        <v>1138039</v>
      </c>
      <c r="I4" s="26">
        <v>1117231</v>
      </c>
      <c r="J4" s="26">
        <v>1120390</v>
      </c>
      <c r="K4" s="26">
        <v>1076134</v>
      </c>
      <c r="L4" s="26">
        <v>1150741</v>
      </c>
      <c r="M4" s="26">
        <v>1215088</v>
      </c>
      <c r="N4" s="27">
        <v>1212301</v>
      </c>
      <c r="O4" s="27">
        <v>1232695</v>
      </c>
      <c r="P4" s="24">
        <f>'Effectifs des agents'!D8*1000</f>
        <v>1232695</v>
      </c>
    </row>
    <row r="5" spans="1:17" x14ac:dyDescent="0.25">
      <c r="A5" s="25" t="s">
        <v>12</v>
      </c>
      <c r="B5" s="26">
        <v>1421467</v>
      </c>
      <c r="C5" s="26">
        <v>1447396</v>
      </c>
      <c r="D5" s="26">
        <v>1470934</v>
      </c>
      <c r="E5" s="26">
        <v>1493098</v>
      </c>
      <c r="F5" s="26">
        <v>1495060</v>
      </c>
      <c r="G5" s="26">
        <v>1499240</v>
      </c>
      <c r="H5" s="26">
        <v>1499752</v>
      </c>
      <c r="I5" s="26">
        <v>1493920</v>
      </c>
      <c r="J5" s="26">
        <v>1491826</v>
      </c>
      <c r="K5" s="26">
        <v>1497889</v>
      </c>
      <c r="L5" s="26">
        <v>1511539</v>
      </c>
      <c r="M5" s="26">
        <v>1521397</v>
      </c>
      <c r="N5" s="27">
        <v>1531383</v>
      </c>
      <c r="O5" s="27">
        <v>1543652</v>
      </c>
      <c r="P5" s="24">
        <f>'Effectifs des agents'!C8*1000</f>
        <v>1543652</v>
      </c>
    </row>
    <row r="6" spans="1:17" x14ac:dyDescent="0.25">
      <c r="A6" s="28"/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  <c r="M6" s="31"/>
      <c r="N6" s="32"/>
      <c r="O6" s="32"/>
    </row>
    <row r="7" spans="1:17" x14ac:dyDescent="0.25">
      <c r="A7" s="33" t="s">
        <v>13</v>
      </c>
      <c r="B7" s="34"/>
      <c r="C7" s="34" t="str">
        <f t="shared" ref="C7:O7" si="0">CONCATENATE(C3,"/",B3)</f>
        <v>2012/2011</v>
      </c>
      <c r="D7" s="34" t="str">
        <f t="shared" si="0"/>
        <v>2013/2012</v>
      </c>
      <c r="E7" s="34" t="str">
        <f t="shared" si="0"/>
        <v>2014/2013</v>
      </c>
      <c r="F7" s="34" t="str">
        <f t="shared" si="0"/>
        <v>2015/2014</v>
      </c>
      <c r="G7" s="34" t="str">
        <f t="shared" si="0"/>
        <v>2016/2015</v>
      </c>
      <c r="H7" s="34" t="str">
        <f t="shared" si="0"/>
        <v>2017/2016</v>
      </c>
      <c r="I7" s="34" t="str">
        <f t="shared" si="0"/>
        <v>2018/2017</v>
      </c>
      <c r="J7" s="34" t="str">
        <f t="shared" si="0"/>
        <v>2019/2018</v>
      </c>
      <c r="K7" s="34" t="str">
        <f t="shared" si="0"/>
        <v>2020/2019</v>
      </c>
      <c r="L7" s="34" t="str">
        <f t="shared" si="0"/>
        <v>2021/2020</v>
      </c>
      <c r="M7" s="34" t="str">
        <f t="shared" si="0"/>
        <v>2022/2021</v>
      </c>
      <c r="N7" s="34" t="str">
        <f t="shared" si="0"/>
        <v>2023/2022</v>
      </c>
      <c r="O7" s="34" t="str">
        <f t="shared" si="0"/>
        <v>2024/2023</v>
      </c>
      <c r="P7" s="190" t="s">
        <v>14</v>
      </c>
      <c r="Q7" s="191"/>
    </row>
    <row r="8" spans="1:17" x14ac:dyDescent="0.25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5" t="s">
        <v>15</v>
      </c>
      <c r="Q8" s="37" t="s">
        <v>16</v>
      </c>
    </row>
    <row r="9" spans="1:17" x14ac:dyDescent="0.25">
      <c r="A9" s="38" t="s">
        <v>11</v>
      </c>
      <c r="B9" s="39"/>
      <c r="C9" s="40">
        <f t="shared" ref="C9:O10" si="1">C4/B4-1</f>
        <v>-2.6254197435878757E-3</v>
      </c>
      <c r="D9" s="40">
        <f t="shared" si="1"/>
        <v>2.5753764881770502E-2</v>
      </c>
      <c r="E9" s="40">
        <f t="shared" si="1"/>
        <v>2.3469546431731159E-2</v>
      </c>
      <c r="F9" s="40">
        <f t="shared" si="1"/>
        <v>-1.4721598688361315E-2</v>
      </c>
      <c r="G9" s="40">
        <f t="shared" si="1"/>
        <v>-6.2048867185627854E-3</v>
      </c>
      <c r="H9" s="40">
        <f t="shared" si="1"/>
        <v>-2.3179095331481436E-3</v>
      </c>
      <c r="I9" s="40">
        <f t="shared" si="1"/>
        <v>-1.8284083410146756E-2</v>
      </c>
      <c r="J9" s="40">
        <f t="shared" si="1"/>
        <v>2.8275262680681479E-3</v>
      </c>
      <c r="K9" s="40">
        <f t="shared" si="1"/>
        <v>-3.9500531065075561E-2</v>
      </c>
      <c r="L9" s="40">
        <f t="shared" si="1"/>
        <v>6.932872671990653E-2</v>
      </c>
      <c r="M9" s="40">
        <f t="shared" si="1"/>
        <v>5.5917882477464431E-2</v>
      </c>
      <c r="N9" s="40">
        <f t="shared" si="1"/>
        <v>-2.293661035250083E-3</v>
      </c>
      <c r="O9" s="40">
        <f t="shared" si="1"/>
        <v>1.6822554794560185E-2</v>
      </c>
      <c r="P9" s="41">
        <f>(O4/E4)^(1/10)-1</f>
        <v>5.6680398732398274E-3</v>
      </c>
      <c r="Q9" s="42">
        <f>O4/E4-1</f>
        <v>5.814816881338758E-2</v>
      </c>
    </row>
    <row r="10" spans="1:17" x14ac:dyDescent="0.25">
      <c r="A10" s="38" t="s">
        <v>12</v>
      </c>
      <c r="B10" s="39"/>
      <c r="C10" s="40">
        <f t="shared" si="1"/>
        <v>1.8241014388656218E-2</v>
      </c>
      <c r="D10" s="40">
        <f t="shared" si="1"/>
        <v>1.6262308310925233E-2</v>
      </c>
      <c r="E10" s="40">
        <f t="shared" si="1"/>
        <v>1.506797721719666E-2</v>
      </c>
      <c r="F10" s="40">
        <f t="shared" si="1"/>
        <v>1.3140463653424916E-3</v>
      </c>
      <c r="G10" s="40">
        <f t="shared" si="1"/>
        <v>2.7958744130669455E-3</v>
      </c>
      <c r="H10" s="40">
        <f t="shared" si="1"/>
        <v>3.4150636322394234E-4</v>
      </c>
      <c r="I10" s="40">
        <f t="shared" si="1"/>
        <v>-3.8886429222965146E-3</v>
      </c>
      <c r="J10" s="40">
        <f t="shared" si="1"/>
        <v>-1.4016814822748191E-3</v>
      </c>
      <c r="K10" s="40">
        <f t="shared" si="1"/>
        <v>4.0641468911253309E-3</v>
      </c>
      <c r="L10" s="40">
        <f t="shared" si="1"/>
        <v>9.112824782076645E-3</v>
      </c>
      <c r="M10" s="40">
        <f t="shared" si="1"/>
        <v>6.5218297377704904E-3</v>
      </c>
      <c r="N10" s="40">
        <f t="shared" si="1"/>
        <v>6.5637042796851119E-3</v>
      </c>
      <c r="O10" s="40">
        <f t="shared" si="1"/>
        <v>8.0117122888265779E-3</v>
      </c>
      <c r="P10" s="41">
        <f>(O5/E5)^(1/10)-1</f>
        <v>3.3353380571816693E-3</v>
      </c>
      <c r="Q10" s="42">
        <f>O5/E5-1</f>
        <v>3.3858460730642026E-2</v>
      </c>
    </row>
    <row r="11" spans="1:17" x14ac:dyDescent="0.25">
      <c r="A11" s="43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44"/>
      <c r="N11" s="44"/>
      <c r="O11" s="45"/>
      <c r="P11" s="45"/>
    </row>
  </sheetData>
  <mergeCells count="1">
    <mergeCell ref="P7:Q7"/>
  </mergeCells>
  <pageMargins left="0.7" right="0.7" top="0.75" bottom="0.75" header="0.3" footer="0.3"/>
  <headerFooter>
    <oddFooter>&amp;L_x000D_&amp;1#&amp;"Aptos"&amp;10&amp;KFF0000 Interne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69A5-D7F8-4970-A3CC-10E3C2507172}">
  <sheetPr codeName="Feuil4">
    <tabColor rgb="FFFFC000"/>
  </sheetPr>
  <dimension ref="A1:M60"/>
  <sheetViews>
    <sheetView zoomScale="80" zoomScaleNormal="80" workbookViewId="0">
      <selection activeCell="F25" sqref="F25"/>
    </sheetView>
  </sheetViews>
  <sheetFormatPr baseColWidth="10" defaultColWidth="11.42578125" defaultRowHeight="15" x14ac:dyDescent="0.25"/>
  <cols>
    <col min="1" max="4" width="11.42578125" style="20"/>
    <col min="5" max="5" width="11.42578125" style="24" customWidth="1"/>
    <col min="6" max="6" width="13.7109375" style="24" bestFit="1" customWidth="1"/>
    <col min="7" max="7" width="11.42578125" style="24"/>
    <col min="8" max="9" width="11.42578125" style="20"/>
    <col min="10" max="10" width="32.7109375" style="20" customWidth="1"/>
    <col min="11" max="16384" width="11.42578125" style="20"/>
  </cols>
  <sheetData>
    <row r="1" spans="1:7" x14ac:dyDescent="0.25">
      <c r="A1" s="46" t="s">
        <v>105</v>
      </c>
      <c r="B1" s="47"/>
      <c r="C1" s="47"/>
      <c r="D1" s="47"/>
    </row>
    <row r="3" spans="1:7" x14ac:dyDescent="0.25">
      <c r="A3" s="48" t="s">
        <v>17</v>
      </c>
      <c r="B3" s="48" t="s">
        <v>18</v>
      </c>
      <c r="C3" s="48" t="s">
        <v>19</v>
      </c>
      <c r="D3" s="48" t="s">
        <v>6</v>
      </c>
      <c r="E3" s="49" t="s">
        <v>20</v>
      </c>
      <c r="F3" s="49" t="s">
        <v>18</v>
      </c>
      <c r="G3" s="49" t="s">
        <v>19</v>
      </c>
    </row>
    <row r="4" spans="1:7" x14ac:dyDescent="0.25">
      <c r="A4" s="50">
        <v>15</v>
      </c>
      <c r="B4" s="50">
        <v>0</v>
      </c>
      <c r="C4" s="50">
        <v>0</v>
      </c>
      <c r="D4" s="50">
        <f>B4+C4</f>
        <v>0</v>
      </c>
      <c r="E4" s="24">
        <v>15</v>
      </c>
      <c r="F4" s="24">
        <f>B4*-1</f>
        <v>0</v>
      </c>
      <c r="G4" s="24">
        <f>C4</f>
        <v>0</v>
      </c>
    </row>
    <row r="5" spans="1:7" x14ac:dyDescent="0.25">
      <c r="A5" s="50">
        <v>16</v>
      </c>
      <c r="B5" s="50">
        <v>0</v>
      </c>
      <c r="C5" s="50">
        <v>0</v>
      </c>
      <c r="D5" s="50">
        <f t="shared" ref="D5:D58" si="0">B5+C5</f>
        <v>0</v>
      </c>
      <c r="E5" s="24">
        <v>16</v>
      </c>
      <c r="F5" s="24">
        <f t="shared" ref="F5:F58" si="1">B5*-1</f>
        <v>0</v>
      </c>
      <c r="G5" s="24">
        <f t="shared" ref="G5:G58" si="2">C5</f>
        <v>0</v>
      </c>
    </row>
    <row r="6" spans="1:7" x14ac:dyDescent="0.25">
      <c r="A6" s="50">
        <v>17</v>
      </c>
      <c r="B6" s="50">
        <v>0</v>
      </c>
      <c r="C6" s="50">
        <v>0</v>
      </c>
      <c r="D6" s="50">
        <f t="shared" si="0"/>
        <v>0</v>
      </c>
      <c r="E6" s="24">
        <v>17</v>
      </c>
      <c r="F6" s="24">
        <f t="shared" si="1"/>
        <v>0</v>
      </c>
      <c r="G6" s="24">
        <f t="shared" si="2"/>
        <v>0</v>
      </c>
    </row>
    <row r="7" spans="1:7" x14ac:dyDescent="0.25">
      <c r="A7" s="51">
        <v>18</v>
      </c>
      <c r="B7" s="50">
        <v>27</v>
      </c>
      <c r="C7" s="50">
        <v>12</v>
      </c>
      <c r="D7" s="50">
        <f t="shared" si="0"/>
        <v>39</v>
      </c>
      <c r="E7" s="24">
        <v>18</v>
      </c>
      <c r="F7" s="24">
        <f t="shared" si="1"/>
        <v>-27</v>
      </c>
      <c r="G7" s="24">
        <f t="shared" si="2"/>
        <v>12</v>
      </c>
    </row>
    <row r="8" spans="1:7" x14ac:dyDescent="0.25">
      <c r="A8" s="51">
        <v>19</v>
      </c>
      <c r="B8" s="50">
        <v>121</v>
      </c>
      <c r="C8" s="50">
        <v>55</v>
      </c>
      <c r="D8" s="50">
        <f t="shared" si="0"/>
        <v>176</v>
      </c>
      <c r="E8" s="24">
        <v>19</v>
      </c>
      <c r="F8" s="24">
        <f t="shared" si="1"/>
        <v>-121</v>
      </c>
      <c r="G8" s="24">
        <f t="shared" si="2"/>
        <v>55</v>
      </c>
    </row>
    <row r="9" spans="1:7" x14ac:dyDescent="0.25">
      <c r="A9" s="51">
        <v>20</v>
      </c>
      <c r="B9" s="50">
        <v>388</v>
      </c>
      <c r="C9" s="50">
        <v>184</v>
      </c>
      <c r="D9" s="50">
        <f t="shared" si="0"/>
        <v>572</v>
      </c>
      <c r="E9" s="24">
        <v>20</v>
      </c>
      <c r="F9" s="24">
        <f t="shared" si="1"/>
        <v>-388</v>
      </c>
      <c r="G9" s="24">
        <f t="shared" si="2"/>
        <v>184</v>
      </c>
    </row>
    <row r="10" spans="1:7" x14ac:dyDescent="0.25">
      <c r="A10" s="51">
        <v>21</v>
      </c>
      <c r="B10" s="50">
        <v>821</v>
      </c>
      <c r="C10" s="50">
        <v>450</v>
      </c>
      <c r="D10" s="50">
        <f t="shared" si="0"/>
        <v>1271</v>
      </c>
      <c r="E10" s="24">
        <v>21</v>
      </c>
      <c r="F10" s="24">
        <f t="shared" si="1"/>
        <v>-821</v>
      </c>
      <c r="G10" s="24">
        <f t="shared" si="2"/>
        <v>450</v>
      </c>
    </row>
    <row r="11" spans="1:7" x14ac:dyDescent="0.25">
      <c r="A11" s="51">
        <v>22</v>
      </c>
      <c r="B11" s="50">
        <v>1445</v>
      </c>
      <c r="C11" s="50">
        <v>876</v>
      </c>
      <c r="D11" s="50">
        <f t="shared" si="0"/>
        <v>2321</v>
      </c>
      <c r="E11" s="24">
        <v>22</v>
      </c>
      <c r="F11" s="24">
        <f t="shared" si="1"/>
        <v>-1445</v>
      </c>
      <c r="G11" s="24">
        <f t="shared" si="2"/>
        <v>876</v>
      </c>
    </row>
    <row r="12" spans="1:7" x14ac:dyDescent="0.25">
      <c r="A12" s="51">
        <v>23</v>
      </c>
      <c r="B12" s="50">
        <v>2132</v>
      </c>
      <c r="C12" s="50">
        <v>1668</v>
      </c>
      <c r="D12" s="50">
        <f t="shared" si="0"/>
        <v>3800</v>
      </c>
      <c r="E12" s="24">
        <v>23</v>
      </c>
      <c r="F12" s="24">
        <f t="shared" si="1"/>
        <v>-2132</v>
      </c>
      <c r="G12" s="24">
        <f t="shared" si="2"/>
        <v>1668</v>
      </c>
    </row>
    <row r="13" spans="1:7" x14ac:dyDescent="0.25">
      <c r="A13" s="51">
        <v>24</v>
      </c>
      <c r="B13" s="50">
        <v>2838</v>
      </c>
      <c r="C13" s="50">
        <v>2566</v>
      </c>
      <c r="D13" s="50">
        <f t="shared" si="0"/>
        <v>5404</v>
      </c>
      <c r="E13" s="24">
        <v>24</v>
      </c>
      <c r="F13" s="24">
        <f t="shared" si="1"/>
        <v>-2838</v>
      </c>
      <c r="G13" s="24">
        <f t="shared" si="2"/>
        <v>2566</v>
      </c>
    </row>
    <row r="14" spans="1:7" x14ac:dyDescent="0.25">
      <c r="A14" s="51">
        <v>25</v>
      </c>
      <c r="B14" s="50">
        <v>3416</v>
      </c>
      <c r="C14" s="50">
        <v>3505</v>
      </c>
      <c r="D14" s="50">
        <f t="shared" si="0"/>
        <v>6921</v>
      </c>
      <c r="E14" s="24">
        <v>25</v>
      </c>
      <c r="F14" s="24">
        <f t="shared" si="1"/>
        <v>-3416</v>
      </c>
      <c r="G14" s="24">
        <f t="shared" si="2"/>
        <v>3505</v>
      </c>
    </row>
    <row r="15" spans="1:7" x14ac:dyDescent="0.25">
      <c r="A15" s="51">
        <v>26</v>
      </c>
      <c r="B15" s="50">
        <v>4224</v>
      </c>
      <c r="C15" s="50">
        <v>4559</v>
      </c>
      <c r="D15" s="50">
        <f t="shared" si="0"/>
        <v>8783</v>
      </c>
      <c r="E15" s="24">
        <v>26</v>
      </c>
      <c r="F15" s="24">
        <f t="shared" si="1"/>
        <v>-4224</v>
      </c>
      <c r="G15" s="24">
        <f t="shared" si="2"/>
        <v>4559</v>
      </c>
    </row>
    <row r="16" spans="1:7" x14ac:dyDescent="0.25">
      <c r="A16" s="51">
        <v>27</v>
      </c>
      <c r="B16" s="50">
        <v>4856</v>
      </c>
      <c r="C16" s="50">
        <v>5614</v>
      </c>
      <c r="D16" s="50">
        <f t="shared" si="0"/>
        <v>10470</v>
      </c>
      <c r="E16" s="24">
        <v>27</v>
      </c>
      <c r="F16" s="24">
        <f t="shared" si="1"/>
        <v>-4856</v>
      </c>
      <c r="G16" s="24">
        <f t="shared" si="2"/>
        <v>5614</v>
      </c>
    </row>
    <row r="17" spans="1:13" x14ac:dyDescent="0.25">
      <c r="A17" s="51">
        <v>28</v>
      </c>
      <c r="B17" s="50">
        <v>5973</v>
      </c>
      <c r="C17" s="50">
        <v>6792</v>
      </c>
      <c r="D17" s="50">
        <f t="shared" si="0"/>
        <v>12765</v>
      </c>
      <c r="E17" s="24">
        <v>28</v>
      </c>
      <c r="F17" s="24">
        <f t="shared" si="1"/>
        <v>-5973</v>
      </c>
      <c r="G17" s="24">
        <f t="shared" si="2"/>
        <v>6792</v>
      </c>
    </row>
    <row r="18" spans="1:13" x14ac:dyDescent="0.25">
      <c r="A18" s="51">
        <v>29</v>
      </c>
      <c r="B18" s="50">
        <v>6969</v>
      </c>
      <c r="C18" s="50">
        <v>7963</v>
      </c>
      <c r="D18" s="50">
        <f t="shared" si="0"/>
        <v>14932</v>
      </c>
      <c r="E18" s="24">
        <v>29</v>
      </c>
      <c r="F18" s="24">
        <f t="shared" si="1"/>
        <v>-6969</v>
      </c>
      <c r="G18" s="24">
        <f t="shared" si="2"/>
        <v>7963</v>
      </c>
    </row>
    <row r="19" spans="1:13" x14ac:dyDescent="0.25">
      <c r="A19" s="51">
        <v>30</v>
      </c>
      <c r="B19" s="50">
        <v>7494</v>
      </c>
      <c r="C19" s="50">
        <v>9033</v>
      </c>
      <c r="D19" s="50">
        <f t="shared" si="0"/>
        <v>16527</v>
      </c>
      <c r="E19" s="24">
        <v>30</v>
      </c>
      <c r="F19" s="24">
        <f t="shared" si="1"/>
        <v>-7494</v>
      </c>
      <c r="G19" s="24">
        <f t="shared" si="2"/>
        <v>9033</v>
      </c>
    </row>
    <row r="20" spans="1:13" x14ac:dyDescent="0.25">
      <c r="A20" s="51">
        <v>31</v>
      </c>
      <c r="B20" s="50">
        <v>8592</v>
      </c>
      <c r="C20" s="50">
        <v>10219</v>
      </c>
      <c r="D20" s="50">
        <f t="shared" si="0"/>
        <v>18811</v>
      </c>
      <c r="E20" s="24">
        <v>31</v>
      </c>
      <c r="F20" s="24">
        <f t="shared" si="1"/>
        <v>-8592</v>
      </c>
      <c r="G20" s="24">
        <f t="shared" si="2"/>
        <v>10219</v>
      </c>
    </row>
    <row r="21" spans="1:13" x14ac:dyDescent="0.25">
      <c r="A21" s="51">
        <v>32</v>
      </c>
      <c r="B21" s="50">
        <v>9624</v>
      </c>
      <c r="C21" s="50">
        <v>11897</v>
      </c>
      <c r="D21" s="50">
        <f t="shared" si="0"/>
        <v>21521</v>
      </c>
      <c r="E21" s="24">
        <v>32</v>
      </c>
      <c r="F21" s="24">
        <f t="shared" si="1"/>
        <v>-9624</v>
      </c>
      <c r="G21" s="24">
        <f t="shared" si="2"/>
        <v>11897</v>
      </c>
    </row>
    <row r="22" spans="1:13" x14ac:dyDescent="0.25">
      <c r="A22" s="51">
        <v>33</v>
      </c>
      <c r="B22" s="50">
        <v>10684</v>
      </c>
      <c r="C22" s="50">
        <v>13388</v>
      </c>
      <c r="D22" s="50">
        <f t="shared" si="0"/>
        <v>24072</v>
      </c>
      <c r="E22" s="24">
        <v>33</v>
      </c>
      <c r="F22" s="24">
        <f t="shared" si="1"/>
        <v>-10684</v>
      </c>
      <c r="G22" s="24">
        <f t="shared" si="2"/>
        <v>13388</v>
      </c>
    </row>
    <row r="23" spans="1:13" x14ac:dyDescent="0.25">
      <c r="A23" s="51">
        <v>34</v>
      </c>
      <c r="B23" s="50">
        <v>11350</v>
      </c>
      <c r="C23" s="50">
        <v>14890</v>
      </c>
      <c r="D23" s="50">
        <f t="shared" si="0"/>
        <v>26240</v>
      </c>
      <c r="E23" s="24">
        <v>34</v>
      </c>
      <c r="F23" s="24">
        <f t="shared" si="1"/>
        <v>-11350</v>
      </c>
      <c r="G23" s="24">
        <f t="shared" si="2"/>
        <v>14890</v>
      </c>
    </row>
    <row r="24" spans="1:13" x14ac:dyDescent="0.25">
      <c r="A24" s="51">
        <v>35</v>
      </c>
      <c r="B24" s="50">
        <v>12315</v>
      </c>
      <c r="C24" s="50">
        <v>16397</v>
      </c>
      <c r="D24" s="50">
        <f t="shared" si="0"/>
        <v>28712</v>
      </c>
      <c r="E24" s="24">
        <v>35</v>
      </c>
      <c r="F24" s="24">
        <f t="shared" si="1"/>
        <v>-12315</v>
      </c>
      <c r="G24" s="24">
        <f t="shared" si="2"/>
        <v>16397</v>
      </c>
    </row>
    <row r="25" spans="1:13" x14ac:dyDescent="0.25">
      <c r="A25" s="51">
        <v>36</v>
      </c>
      <c r="B25" s="50">
        <v>12935</v>
      </c>
      <c r="C25" s="50">
        <v>17683</v>
      </c>
      <c r="D25" s="50">
        <f t="shared" si="0"/>
        <v>30618</v>
      </c>
      <c r="E25" s="24">
        <v>36</v>
      </c>
      <c r="F25" s="24">
        <f t="shared" si="1"/>
        <v>-12935</v>
      </c>
      <c r="G25" s="24">
        <f t="shared" si="2"/>
        <v>17683</v>
      </c>
    </row>
    <row r="26" spans="1:13" x14ac:dyDescent="0.25">
      <c r="A26" s="51">
        <v>37</v>
      </c>
      <c r="B26" s="50">
        <v>13456</v>
      </c>
      <c r="C26" s="50">
        <v>18805</v>
      </c>
      <c r="D26" s="50">
        <f t="shared" si="0"/>
        <v>32261</v>
      </c>
      <c r="E26" s="24">
        <v>37</v>
      </c>
      <c r="F26" s="24">
        <f t="shared" si="1"/>
        <v>-13456</v>
      </c>
      <c r="G26" s="24">
        <f t="shared" si="2"/>
        <v>18805</v>
      </c>
    </row>
    <row r="27" spans="1:13" x14ac:dyDescent="0.25">
      <c r="A27" s="51">
        <v>38</v>
      </c>
      <c r="B27" s="50">
        <v>13857</v>
      </c>
      <c r="C27" s="50">
        <v>20041</v>
      </c>
      <c r="D27" s="50">
        <f t="shared" si="0"/>
        <v>33898</v>
      </c>
      <c r="E27" s="24">
        <v>38</v>
      </c>
      <c r="F27" s="24">
        <f t="shared" si="1"/>
        <v>-13857</v>
      </c>
      <c r="G27" s="24">
        <f t="shared" si="2"/>
        <v>20041</v>
      </c>
    </row>
    <row r="28" spans="1:13" x14ac:dyDescent="0.25">
      <c r="A28" s="51">
        <v>39</v>
      </c>
      <c r="B28" s="50">
        <v>14522</v>
      </c>
      <c r="C28" s="50">
        <v>20934</v>
      </c>
      <c r="D28" s="50">
        <f t="shared" si="0"/>
        <v>35456</v>
      </c>
      <c r="E28" s="24">
        <v>39</v>
      </c>
      <c r="F28" s="24">
        <f t="shared" si="1"/>
        <v>-14522</v>
      </c>
      <c r="G28" s="24">
        <f t="shared" si="2"/>
        <v>20934</v>
      </c>
      <c r="K28" s="52"/>
      <c r="L28" s="52"/>
      <c r="M28" s="52"/>
    </row>
    <row r="29" spans="1:13" x14ac:dyDescent="0.25">
      <c r="A29" s="51">
        <v>40</v>
      </c>
      <c r="B29" s="50">
        <v>14898</v>
      </c>
      <c r="C29" s="50">
        <v>21478</v>
      </c>
      <c r="D29" s="50">
        <f t="shared" si="0"/>
        <v>36376</v>
      </c>
      <c r="E29" s="24">
        <v>40</v>
      </c>
      <c r="F29" s="24">
        <f t="shared" si="1"/>
        <v>-14898</v>
      </c>
      <c r="G29" s="24">
        <f t="shared" si="2"/>
        <v>21478</v>
      </c>
      <c r="K29" s="53"/>
      <c r="L29" s="53"/>
      <c r="M29" s="53"/>
    </row>
    <row r="30" spans="1:13" x14ac:dyDescent="0.25">
      <c r="A30" s="51">
        <v>41</v>
      </c>
      <c r="B30" s="50">
        <v>15568</v>
      </c>
      <c r="C30" s="50">
        <v>22084</v>
      </c>
      <c r="D30" s="50">
        <f t="shared" si="0"/>
        <v>37652</v>
      </c>
      <c r="E30" s="24">
        <v>41</v>
      </c>
      <c r="F30" s="24">
        <f t="shared" si="1"/>
        <v>-15568</v>
      </c>
      <c r="G30" s="24">
        <f t="shared" si="2"/>
        <v>22084</v>
      </c>
    </row>
    <row r="31" spans="1:13" x14ac:dyDescent="0.25">
      <c r="A31" s="51">
        <v>42</v>
      </c>
      <c r="B31" s="50">
        <v>17172</v>
      </c>
      <c r="C31" s="50">
        <v>24647</v>
      </c>
      <c r="D31" s="50">
        <f t="shared" si="0"/>
        <v>41819</v>
      </c>
      <c r="E31" s="24">
        <v>42</v>
      </c>
      <c r="F31" s="24">
        <f t="shared" si="1"/>
        <v>-17172</v>
      </c>
      <c r="G31" s="24">
        <f t="shared" si="2"/>
        <v>24647</v>
      </c>
      <c r="I31" s="2"/>
      <c r="J31" s="2"/>
      <c r="K31" s="2"/>
    </row>
    <row r="32" spans="1:13" x14ac:dyDescent="0.25">
      <c r="A32" s="51">
        <v>43</v>
      </c>
      <c r="B32" s="50">
        <v>18280</v>
      </c>
      <c r="C32" s="50">
        <v>25719</v>
      </c>
      <c r="D32" s="50">
        <f t="shared" si="0"/>
        <v>43999</v>
      </c>
      <c r="E32" s="24">
        <v>43</v>
      </c>
      <c r="F32" s="24">
        <f t="shared" si="1"/>
        <v>-18280</v>
      </c>
      <c r="G32" s="24">
        <f t="shared" si="2"/>
        <v>25719</v>
      </c>
      <c r="I32" s="2"/>
      <c r="J32" s="54"/>
      <c r="K32" s="54"/>
    </row>
    <row r="33" spans="1:11" x14ac:dyDescent="0.25">
      <c r="A33" s="51">
        <v>44</v>
      </c>
      <c r="B33" s="50">
        <v>18721</v>
      </c>
      <c r="C33" s="50">
        <v>27043</v>
      </c>
      <c r="D33" s="50">
        <f t="shared" si="0"/>
        <v>45764</v>
      </c>
      <c r="E33" s="24">
        <v>44</v>
      </c>
      <c r="F33" s="24">
        <f t="shared" si="1"/>
        <v>-18721</v>
      </c>
      <c r="G33" s="24">
        <f t="shared" si="2"/>
        <v>27043</v>
      </c>
      <c r="I33" s="2"/>
      <c r="J33" s="54"/>
      <c r="K33" s="54"/>
    </row>
    <row r="34" spans="1:11" x14ac:dyDescent="0.25">
      <c r="A34" s="51">
        <v>45</v>
      </c>
      <c r="B34" s="50">
        <v>18606</v>
      </c>
      <c r="C34" s="50">
        <v>26671</v>
      </c>
      <c r="D34" s="50">
        <f t="shared" si="0"/>
        <v>45277</v>
      </c>
      <c r="E34" s="24">
        <v>45</v>
      </c>
      <c r="F34" s="24">
        <f t="shared" si="1"/>
        <v>-18606</v>
      </c>
      <c r="G34" s="24">
        <f t="shared" si="2"/>
        <v>26671</v>
      </c>
    </row>
    <row r="35" spans="1:11" x14ac:dyDescent="0.25">
      <c r="A35" s="51">
        <v>46</v>
      </c>
      <c r="B35" s="50">
        <v>18872</v>
      </c>
      <c r="C35" s="50">
        <v>26418</v>
      </c>
      <c r="D35" s="50">
        <f t="shared" si="0"/>
        <v>45290</v>
      </c>
      <c r="E35" s="24">
        <v>46</v>
      </c>
      <c r="F35" s="24">
        <f t="shared" si="1"/>
        <v>-18872</v>
      </c>
      <c r="G35" s="24">
        <f t="shared" si="2"/>
        <v>26418</v>
      </c>
    </row>
    <row r="36" spans="1:11" x14ac:dyDescent="0.25">
      <c r="A36" s="51">
        <v>47</v>
      </c>
      <c r="B36" s="50">
        <v>19904</v>
      </c>
      <c r="C36" s="50">
        <v>27731</v>
      </c>
      <c r="D36" s="50">
        <f t="shared" si="0"/>
        <v>47635</v>
      </c>
      <c r="E36" s="24">
        <v>47</v>
      </c>
      <c r="F36" s="24">
        <f t="shared" si="1"/>
        <v>-19904</v>
      </c>
      <c r="G36" s="24">
        <f t="shared" si="2"/>
        <v>27731</v>
      </c>
    </row>
    <row r="37" spans="1:11" x14ac:dyDescent="0.25">
      <c r="A37" s="51">
        <v>48</v>
      </c>
      <c r="B37" s="50">
        <v>20041</v>
      </c>
      <c r="C37" s="50">
        <v>27818</v>
      </c>
      <c r="D37" s="50">
        <f t="shared" si="0"/>
        <v>47859</v>
      </c>
      <c r="E37" s="24">
        <v>48</v>
      </c>
      <c r="F37" s="24">
        <f t="shared" si="1"/>
        <v>-20041</v>
      </c>
      <c r="G37" s="24">
        <f t="shared" si="2"/>
        <v>27818</v>
      </c>
    </row>
    <row r="38" spans="1:11" x14ac:dyDescent="0.25">
      <c r="A38" s="51">
        <v>49</v>
      </c>
      <c r="B38" s="50">
        <v>21437</v>
      </c>
      <c r="C38" s="50">
        <v>28908</v>
      </c>
      <c r="D38" s="50">
        <f t="shared" si="0"/>
        <v>50345</v>
      </c>
      <c r="E38" s="24">
        <v>49</v>
      </c>
      <c r="F38" s="24">
        <f t="shared" si="1"/>
        <v>-21437</v>
      </c>
      <c r="G38" s="24">
        <f t="shared" si="2"/>
        <v>28908</v>
      </c>
    </row>
    <row r="39" spans="1:11" x14ac:dyDescent="0.25">
      <c r="A39" s="51">
        <v>50</v>
      </c>
      <c r="B39" s="50">
        <v>23294</v>
      </c>
      <c r="C39" s="50">
        <v>31841</v>
      </c>
      <c r="D39" s="50">
        <f t="shared" si="0"/>
        <v>55135</v>
      </c>
      <c r="E39" s="24">
        <v>50</v>
      </c>
      <c r="F39" s="24">
        <f t="shared" si="1"/>
        <v>-23294</v>
      </c>
      <c r="G39" s="24">
        <f t="shared" si="2"/>
        <v>31841</v>
      </c>
    </row>
    <row r="40" spans="1:11" x14ac:dyDescent="0.25">
      <c r="A40" s="51">
        <v>51</v>
      </c>
      <c r="B40" s="50">
        <v>25527</v>
      </c>
      <c r="C40" s="50">
        <v>34329</v>
      </c>
      <c r="D40" s="50">
        <f t="shared" si="0"/>
        <v>59856</v>
      </c>
      <c r="E40" s="24">
        <v>51</v>
      </c>
      <c r="F40" s="24">
        <f t="shared" si="1"/>
        <v>-25527</v>
      </c>
      <c r="G40" s="24">
        <f t="shared" si="2"/>
        <v>34329</v>
      </c>
    </row>
    <row r="41" spans="1:11" x14ac:dyDescent="0.25">
      <c r="A41" s="51">
        <v>52</v>
      </c>
      <c r="B41" s="50">
        <v>25906</v>
      </c>
      <c r="C41" s="50">
        <v>35258</v>
      </c>
      <c r="D41" s="50">
        <f t="shared" si="0"/>
        <v>61164</v>
      </c>
      <c r="E41" s="24">
        <v>52</v>
      </c>
      <c r="F41" s="24">
        <f t="shared" si="1"/>
        <v>-25906</v>
      </c>
      <c r="G41" s="24">
        <f t="shared" si="2"/>
        <v>35258</v>
      </c>
    </row>
    <row r="42" spans="1:11" x14ac:dyDescent="0.25">
      <c r="A42" s="51">
        <v>53</v>
      </c>
      <c r="B42" s="50">
        <v>25533</v>
      </c>
      <c r="C42" s="50">
        <v>35503</v>
      </c>
      <c r="D42" s="50">
        <f t="shared" si="0"/>
        <v>61036</v>
      </c>
      <c r="E42" s="24">
        <v>53</v>
      </c>
      <c r="F42" s="24">
        <f t="shared" si="1"/>
        <v>-25533</v>
      </c>
      <c r="G42" s="24">
        <f t="shared" si="2"/>
        <v>35503</v>
      </c>
    </row>
    <row r="43" spans="1:11" x14ac:dyDescent="0.25">
      <c r="A43" s="51">
        <v>54</v>
      </c>
      <c r="B43" s="50">
        <v>24940</v>
      </c>
      <c r="C43" s="50">
        <v>34727</v>
      </c>
      <c r="D43" s="50">
        <f t="shared" si="0"/>
        <v>59667</v>
      </c>
      <c r="E43" s="24">
        <v>54</v>
      </c>
      <c r="F43" s="24">
        <f t="shared" si="1"/>
        <v>-24940</v>
      </c>
      <c r="G43" s="24">
        <f t="shared" si="2"/>
        <v>34727</v>
      </c>
    </row>
    <row r="44" spans="1:11" x14ac:dyDescent="0.25">
      <c r="A44" s="51">
        <v>55</v>
      </c>
      <c r="B44" s="50">
        <v>24090</v>
      </c>
      <c r="C44" s="50">
        <v>34261</v>
      </c>
      <c r="D44" s="50">
        <f t="shared" si="0"/>
        <v>58351</v>
      </c>
      <c r="E44" s="24">
        <v>55</v>
      </c>
      <c r="F44" s="24">
        <f t="shared" si="1"/>
        <v>-24090</v>
      </c>
      <c r="G44" s="24">
        <f t="shared" si="2"/>
        <v>34261</v>
      </c>
    </row>
    <row r="45" spans="1:11" x14ac:dyDescent="0.25">
      <c r="A45" s="51">
        <v>56</v>
      </c>
      <c r="B45" s="50">
        <v>23761</v>
      </c>
      <c r="C45" s="50">
        <v>33674</v>
      </c>
      <c r="D45" s="50">
        <f t="shared" si="0"/>
        <v>57435</v>
      </c>
      <c r="E45" s="24">
        <v>56</v>
      </c>
      <c r="F45" s="24">
        <f t="shared" si="1"/>
        <v>-23761</v>
      </c>
      <c r="G45" s="24">
        <f t="shared" si="2"/>
        <v>33674</v>
      </c>
    </row>
    <row r="46" spans="1:11" x14ac:dyDescent="0.25">
      <c r="A46" s="51">
        <v>57</v>
      </c>
      <c r="B46" s="50">
        <v>23194</v>
      </c>
      <c r="C46" s="50">
        <v>33895</v>
      </c>
      <c r="D46" s="50">
        <f t="shared" si="0"/>
        <v>57089</v>
      </c>
      <c r="E46" s="24">
        <v>57</v>
      </c>
      <c r="F46" s="24">
        <f t="shared" si="1"/>
        <v>-23194</v>
      </c>
      <c r="G46" s="24">
        <f t="shared" si="2"/>
        <v>33895</v>
      </c>
    </row>
    <row r="47" spans="1:11" x14ac:dyDescent="0.25">
      <c r="A47" s="51">
        <v>58</v>
      </c>
      <c r="B47" s="50">
        <v>23682</v>
      </c>
      <c r="C47" s="50">
        <v>34843</v>
      </c>
      <c r="D47" s="50">
        <f t="shared" si="0"/>
        <v>58525</v>
      </c>
      <c r="E47" s="24">
        <v>58</v>
      </c>
      <c r="F47" s="24">
        <f t="shared" si="1"/>
        <v>-23682</v>
      </c>
      <c r="G47" s="24">
        <f t="shared" si="2"/>
        <v>34843</v>
      </c>
    </row>
    <row r="48" spans="1:11" x14ac:dyDescent="0.25">
      <c r="A48" s="51">
        <v>59</v>
      </c>
      <c r="B48" s="50">
        <v>23611</v>
      </c>
      <c r="C48" s="50">
        <v>34690</v>
      </c>
      <c r="D48" s="50">
        <f t="shared" si="0"/>
        <v>58301</v>
      </c>
      <c r="E48" s="24">
        <v>59</v>
      </c>
      <c r="F48" s="24">
        <f t="shared" si="1"/>
        <v>-23611</v>
      </c>
      <c r="G48" s="24">
        <f t="shared" si="2"/>
        <v>34690</v>
      </c>
    </row>
    <row r="49" spans="1:8" x14ac:dyDescent="0.25">
      <c r="A49" s="51">
        <v>60</v>
      </c>
      <c r="B49" s="50">
        <v>21552</v>
      </c>
      <c r="C49" s="50">
        <v>33931</v>
      </c>
      <c r="D49" s="50">
        <f t="shared" si="0"/>
        <v>55483</v>
      </c>
      <c r="E49" s="24">
        <v>60</v>
      </c>
      <c r="F49" s="24">
        <f t="shared" si="1"/>
        <v>-21552</v>
      </c>
      <c r="G49" s="24">
        <f t="shared" si="2"/>
        <v>33931</v>
      </c>
    </row>
    <row r="50" spans="1:8" x14ac:dyDescent="0.25">
      <c r="A50" s="51">
        <v>61</v>
      </c>
      <c r="B50" s="50">
        <v>16800</v>
      </c>
      <c r="C50" s="50">
        <v>29959</v>
      </c>
      <c r="D50" s="50">
        <f t="shared" si="0"/>
        <v>46759</v>
      </c>
      <c r="E50" s="24">
        <v>61</v>
      </c>
      <c r="F50" s="24">
        <f t="shared" si="1"/>
        <v>-16800</v>
      </c>
      <c r="G50" s="24">
        <f t="shared" si="2"/>
        <v>29959</v>
      </c>
    </row>
    <row r="51" spans="1:8" x14ac:dyDescent="0.25">
      <c r="A51" s="51">
        <v>62</v>
      </c>
      <c r="B51" s="50">
        <v>11330</v>
      </c>
      <c r="C51" s="50">
        <v>21220</v>
      </c>
      <c r="D51" s="50">
        <f t="shared" si="0"/>
        <v>32550</v>
      </c>
      <c r="E51" s="24">
        <v>62</v>
      </c>
      <c r="F51" s="24">
        <f t="shared" si="1"/>
        <v>-11330</v>
      </c>
      <c r="G51" s="24">
        <f t="shared" si="2"/>
        <v>21220</v>
      </c>
    </row>
    <row r="52" spans="1:8" x14ac:dyDescent="0.25">
      <c r="A52" s="51">
        <v>63</v>
      </c>
      <c r="B52" s="50">
        <v>6850</v>
      </c>
      <c r="C52" s="50">
        <v>11208</v>
      </c>
      <c r="D52" s="50">
        <f t="shared" si="0"/>
        <v>18058</v>
      </c>
      <c r="E52" s="24">
        <v>63</v>
      </c>
      <c r="F52" s="24">
        <f t="shared" si="1"/>
        <v>-6850</v>
      </c>
      <c r="G52" s="24">
        <f t="shared" si="2"/>
        <v>11208</v>
      </c>
    </row>
    <row r="53" spans="1:8" x14ac:dyDescent="0.25">
      <c r="A53" s="51">
        <v>64</v>
      </c>
      <c r="B53" s="50">
        <v>4472</v>
      </c>
      <c r="C53" s="50">
        <v>7289</v>
      </c>
      <c r="D53" s="50">
        <f t="shared" si="0"/>
        <v>11761</v>
      </c>
      <c r="E53" s="24">
        <v>64</v>
      </c>
      <c r="F53" s="24">
        <f t="shared" si="1"/>
        <v>-4472</v>
      </c>
      <c r="G53" s="24">
        <f t="shared" si="2"/>
        <v>7289</v>
      </c>
    </row>
    <row r="54" spans="1:8" x14ac:dyDescent="0.25">
      <c r="A54" s="51">
        <v>65</v>
      </c>
      <c r="B54" s="50">
        <v>2898</v>
      </c>
      <c r="C54" s="50">
        <v>4962</v>
      </c>
      <c r="D54" s="50">
        <f t="shared" si="0"/>
        <v>7860</v>
      </c>
      <c r="E54" s="24">
        <v>65</v>
      </c>
      <c r="F54" s="24">
        <f t="shared" si="1"/>
        <v>-2898</v>
      </c>
      <c r="G54" s="24">
        <f t="shared" si="2"/>
        <v>4962</v>
      </c>
    </row>
    <row r="55" spans="1:8" x14ac:dyDescent="0.25">
      <c r="A55" s="51">
        <v>66</v>
      </c>
      <c r="B55" s="50">
        <v>1893</v>
      </c>
      <c r="C55" s="50">
        <v>3186</v>
      </c>
      <c r="D55" s="50">
        <f t="shared" si="0"/>
        <v>5079</v>
      </c>
      <c r="E55" s="24">
        <v>66</v>
      </c>
      <c r="F55" s="24">
        <f t="shared" si="1"/>
        <v>-1893</v>
      </c>
      <c r="G55" s="24">
        <f t="shared" si="2"/>
        <v>3186</v>
      </c>
    </row>
    <row r="56" spans="1:8" x14ac:dyDescent="0.25">
      <c r="A56" s="51">
        <v>67</v>
      </c>
      <c r="B56" s="50">
        <v>512</v>
      </c>
      <c r="C56" s="50">
        <v>762</v>
      </c>
      <c r="D56" s="50">
        <f t="shared" si="0"/>
        <v>1274</v>
      </c>
      <c r="E56" s="24">
        <v>67</v>
      </c>
      <c r="F56" s="24">
        <f t="shared" si="1"/>
        <v>-512</v>
      </c>
      <c r="G56" s="24">
        <f t="shared" si="2"/>
        <v>762</v>
      </c>
    </row>
    <row r="57" spans="1:8" x14ac:dyDescent="0.25">
      <c r="A57" s="51">
        <v>68</v>
      </c>
      <c r="B57" s="50">
        <v>189</v>
      </c>
      <c r="C57" s="50">
        <v>278</v>
      </c>
      <c r="D57" s="50">
        <f t="shared" si="0"/>
        <v>467</v>
      </c>
      <c r="E57" s="24">
        <v>68</v>
      </c>
      <c r="F57" s="24">
        <f t="shared" si="1"/>
        <v>-189</v>
      </c>
      <c r="G57" s="24">
        <f t="shared" si="2"/>
        <v>278</v>
      </c>
    </row>
    <row r="58" spans="1:8" x14ac:dyDescent="0.25">
      <c r="A58" s="51">
        <v>69</v>
      </c>
      <c r="B58" s="50">
        <v>88</v>
      </c>
      <c r="C58" s="50">
        <v>128</v>
      </c>
      <c r="D58" s="50">
        <f t="shared" si="0"/>
        <v>216</v>
      </c>
      <c r="E58" s="24">
        <v>69</v>
      </c>
      <c r="F58" s="24">
        <f t="shared" si="1"/>
        <v>-88</v>
      </c>
      <c r="G58" s="24">
        <f t="shared" si="2"/>
        <v>128</v>
      </c>
    </row>
    <row r="59" spans="1:8" x14ac:dyDescent="0.25">
      <c r="A59" s="50" t="s">
        <v>21</v>
      </c>
      <c r="B59" s="55">
        <f>SUM(B4:B58)</f>
        <v>641660</v>
      </c>
      <c r="C59" s="55">
        <f>SUM(C4:C58)</f>
        <v>901992</v>
      </c>
      <c r="D59" s="56">
        <f>SUM(B59:C59)</f>
        <v>1543652</v>
      </c>
    </row>
    <row r="60" spans="1:8" x14ac:dyDescent="0.25">
      <c r="H60" s="57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AB8F-EBA2-445D-AABC-E0907B763089}">
  <sheetPr codeName="Feuil5">
    <tabColor rgb="FFFFC000"/>
  </sheetPr>
  <dimension ref="A1:N59"/>
  <sheetViews>
    <sheetView zoomScale="90" zoomScaleNormal="90" workbookViewId="0">
      <selection activeCell="I34" sqref="I34"/>
    </sheetView>
  </sheetViews>
  <sheetFormatPr baseColWidth="10" defaultColWidth="11.42578125" defaultRowHeight="15" x14ac:dyDescent="0.25"/>
  <cols>
    <col min="1" max="3" width="11.42578125" style="20"/>
    <col min="4" max="4" width="19.140625" style="20" customWidth="1"/>
    <col min="5" max="7" width="11.42578125" style="24"/>
    <col min="8" max="10" width="11.42578125" style="20"/>
    <col min="11" max="11" width="26" style="20" customWidth="1"/>
    <col min="12" max="16384" width="11.42578125" style="20"/>
  </cols>
  <sheetData>
    <row r="1" spans="1:9" x14ac:dyDescent="0.25">
      <c r="A1" s="46" t="s">
        <v>106</v>
      </c>
      <c r="B1" s="47"/>
      <c r="C1" s="47"/>
      <c r="D1" s="47"/>
    </row>
    <row r="3" spans="1:9" x14ac:dyDescent="0.25">
      <c r="A3" s="48" t="s">
        <v>20</v>
      </c>
      <c r="B3" s="48" t="s">
        <v>18</v>
      </c>
      <c r="C3" s="48" t="s">
        <v>5</v>
      </c>
      <c r="D3" s="48" t="s">
        <v>6</v>
      </c>
      <c r="E3" s="49" t="s">
        <v>20</v>
      </c>
      <c r="F3" s="49" t="s">
        <v>18</v>
      </c>
      <c r="G3" s="49" t="s">
        <v>19</v>
      </c>
      <c r="I3" s="58" t="s">
        <v>22</v>
      </c>
    </row>
    <row r="4" spans="1:9" x14ac:dyDescent="0.25">
      <c r="A4" s="51">
        <v>15</v>
      </c>
      <c r="B4" s="51">
        <v>319</v>
      </c>
      <c r="C4" s="51">
        <v>150</v>
      </c>
      <c r="D4" s="50">
        <f>B4+C4</f>
        <v>469</v>
      </c>
      <c r="E4" s="24">
        <v>15</v>
      </c>
      <c r="F4" s="24">
        <f>-1*B4</f>
        <v>-319</v>
      </c>
      <c r="G4" s="24">
        <f>C4</f>
        <v>150</v>
      </c>
    </row>
    <row r="5" spans="1:9" x14ac:dyDescent="0.25">
      <c r="A5" s="51">
        <v>16</v>
      </c>
      <c r="B5" s="51">
        <v>3471</v>
      </c>
      <c r="C5" s="51">
        <v>3427</v>
      </c>
      <c r="D5" s="50">
        <f t="shared" ref="D5:D58" si="0">B5+C5</f>
        <v>6898</v>
      </c>
      <c r="E5" s="24">
        <v>16</v>
      </c>
      <c r="F5" s="24">
        <f t="shared" ref="F5:F58" si="1">-1*B5</f>
        <v>-3471</v>
      </c>
      <c r="G5" s="24">
        <f t="shared" ref="G5:G58" si="2">C5</f>
        <v>3427</v>
      </c>
    </row>
    <row r="6" spans="1:9" x14ac:dyDescent="0.25">
      <c r="A6" s="51">
        <v>17</v>
      </c>
      <c r="B6" s="51">
        <v>10075</v>
      </c>
      <c r="C6" s="51">
        <v>12863</v>
      </c>
      <c r="D6" s="50">
        <f t="shared" si="0"/>
        <v>22938</v>
      </c>
      <c r="E6" s="24">
        <v>17</v>
      </c>
      <c r="F6" s="24">
        <f t="shared" si="1"/>
        <v>-10075</v>
      </c>
      <c r="G6" s="24">
        <f t="shared" si="2"/>
        <v>12863</v>
      </c>
    </row>
    <row r="7" spans="1:9" x14ac:dyDescent="0.25">
      <c r="A7" s="51">
        <v>18</v>
      </c>
      <c r="B7" s="51">
        <v>18256</v>
      </c>
      <c r="C7" s="51">
        <v>23031</v>
      </c>
      <c r="D7" s="50">
        <f t="shared" si="0"/>
        <v>41287</v>
      </c>
      <c r="E7" s="24">
        <v>18</v>
      </c>
      <c r="F7" s="24">
        <f t="shared" si="1"/>
        <v>-18256</v>
      </c>
      <c r="G7" s="24">
        <f t="shared" si="2"/>
        <v>23031</v>
      </c>
    </row>
    <row r="8" spans="1:9" x14ac:dyDescent="0.25">
      <c r="A8" s="51">
        <v>19</v>
      </c>
      <c r="B8" s="51">
        <v>21093</v>
      </c>
      <c r="C8" s="51">
        <v>28657</v>
      </c>
      <c r="D8" s="50">
        <f t="shared" si="0"/>
        <v>49750</v>
      </c>
      <c r="E8" s="24">
        <v>19</v>
      </c>
      <c r="F8" s="24">
        <f t="shared" si="1"/>
        <v>-21093</v>
      </c>
      <c r="G8" s="24">
        <f t="shared" si="2"/>
        <v>28657</v>
      </c>
    </row>
    <row r="9" spans="1:9" x14ac:dyDescent="0.25">
      <c r="A9" s="51">
        <v>20</v>
      </c>
      <c r="B9" s="51">
        <v>20024</v>
      </c>
      <c r="C9" s="51">
        <v>29586</v>
      </c>
      <c r="D9" s="50">
        <f t="shared" si="0"/>
        <v>49610</v>
      </c>
      <c r="E9" s="24">
        <v>20</v>
      </c>
      <c r="F9" s="24">
        <f t="shared" si="1"/>
        <v>-20024</v>
      </c>
      <c r="G9" s="24">
        <f t="shared" si="2"/>
        <v>29586</v>
      </c>
    </row>
    <row r="10" spans="1:9" x14ac:dyDescent="0.25">
      <c r="A10" s="51">
        <v>21</v>
      </c>
      <c r="B10" s="51">
        <v>17489</v>
      </c>
      <c r="C10" s="51">
        <v>28161</v>
      </c>
      <c r="D10" s="50">
        <f t="shared" si="0"/>
        <v>45650</v>
      </c>
      <c r="E10" s="24">
        <v>21</v>
      </c>
      <c r="F10" s="24">
        <f t="shared" si="1"/>
        <v>-17489</v>
      </c>
      <c r="G10" s="24">
        <f t="shared" si="2"/>
        <v>28161</v>
      </c>
    </row>
    <row r="11" spans="1:9" x14ac:dyDescent="0.25">
      <c r="A11" s="51">
        <v>22</v>
      </c>
      <c r="B11" s="51">
        <v>15308</v>
      </c>
      <c r="C11" s="51">
        <v>25408</v>
      </c>
      <c r="D11" s="50">
        <f t="shared" si="0"/>
        <v>40716</v>
      </c>
      <c r="E11" s="24">
        <v>22</v>
      </c>
      <c r="F11" s="24">
        <f t="shared" si="1"/>
        <v>-15308</v>
      </c>
      <c r="G11" s="24">
        <f t="shared" si="2"/>
        <v>25408</v>
      </c>
    </row>
    <row r="12" spans="1:9" x14ac:dyDescent="0.25">
      <c r="A12" s="51">
        <v>23</v>
      </c>
      <c r="B12" s="51">
        <v>13579</v>
      </c>
      <c r="C12" s="51">
        <v>23428</v>
      </c>
      <c r="D12" s="50">
        <f t="shared" si="0"/>
        <v>37007</v>
      </c>
      <c r="E12" s="24">
        <v>23</v>
      </c>
      <c r="F12" s="24">
        <f t="shared" si="1"/>
        <v>-13579</v>
      </c>
      <c r="G12" s="24">
        <f t="shared" si="2"/>
        <v>23428</v>
      </c>
    </row>
    <row r="13" spans="1:9" x14ac:dyDescent="0.25">
      <c r="A13" s="51">
        <v>24</v>
      </c>
      <c r="B13" s="51">
        <v>12454</v>
      </c>
      <c r="C13" s="51">
        <v>22322</v>
      </c>
      <c r="D13" s="50">
        <f t="shared" si="0"/>
        <v>34776</v>
      </c>
      <c r="E13" s="24">
        <v>24</v>
      </c>
      <c r="F13" s="24">
        <f t="shared" si="1"/>
        <v>-12454</v>
      </c>
      <c r="G13" s="24">
        <f t="shared" si="2"/>
        <v>22322</v>
      </c>
    </row>
    <row r="14" spans="1:9" x14ac:dyDescent="0.25">
      <c r="A14" s="51">
        <v>25</v>
      </c>
      <c r="B14" s="51">
        <v>10999</v>
      </c>
      <c r="C14" s="51">
        <v>19814</v>
      </c>
      <c r="D14" s="50">
        <f t="shared" si="0"/>
        <v>30813</v>
      </c>
      <c r="E14" s="24">
        <v>25</v>
      </c>
      <c r="F14" s="24">
        <f t="shared" si="1"/>
        <v>-10999</v>
      </c>
      <c r="G14" s="24">
        <f t="shared" si="2"/>
        <v>19814</v>
      </c>
    </row>
    <row r="15" spans="1:9" x14ac:dyDescent="0.25">
      <c r="A15" s="51">
        <v>26</v>
      </c>
      <c r="B15" s="51">
        <v>9860</v>
      </c>
      <c r="C15" s="51">
        <v>18259</v>
      </c>
      <c r="D15" s="50">
        <f t="shared" si="0"/>
        <v>28119</v>
      </c>
      <c r="E15" s="24">
        <v>26</v>
      </c>
      <c r="F15" s="24">
        <f t="shared" si="1"/>
        <v>-9860</v>
      </c>
      <c r="G15" s="24">
        <f t="shared" si="2"/>
        <v>18259</v>
      </c>
    </row>
    <row r="16" spans="1:9" x14ac:dyDescent="0.25">
      <c r="A16" s="51">
        <v>27</v>
      </c>
      <c r="B16" s="51">
        <v>9158</v>
      </c>
      <c r="C16" s="51">
        <v>17097</v>
      </c>
      <c r="D16" s="50">
        <f t="shared" si="0"/>
        <v>26255</v>
      </c>
      <c r="E16" s="24">
        <v>27</v>
      </c>
      <c r="F16" s="24">
        <f t="shared" si="1"/>
        <v>-9158</v>
      </c>
      <c r="G16" s="24">
        <f t="shared" si="2"/>
        <v>17097</v>
      </c>
    </row>
    <row r="17" spans="1:11" x14ac:dyDescent="0.25">
      <c r="A17" s="51">
        <v>28</v>
      </c>
      <c r="B17" s="51">
        <v>8718</v>
      </c>
      <c r="C17" s="51">
        <v>16389</v>
      </c>
      <c r="D17" s="50">
        <f t="shared" si="0"/>
        <v>25107</v>
      </c>
      <c r="E17" s="24">
        <v>28</v>
      </c>
      <c r="F17" s="24">
        <f t="shared" si="1"/>
        <v>-8718</v>
      </c>
      <c r="G17" s="24">
        <f t="shared" si="2"/>
        <v>16389</v>
      </c>
    </row>
    <row r="18" spans="1:11" x14ac:dyDescent="0.25">
      <c r="A18" s="51">
        <v>29</v>
      </c>
      <c r="B18" s="51">
        <v>8329</v>
      </c>
      <c r="C18" s="51">
        <v>15661</v>
      </c>
      <c r="D18" s="50">
        <f t="shared" si="0"/>
        <v>23990</v>
      </c>
      <c r="E18" s="24">
        <v>29</v>
      </c>
      <c r="F18" s="24">
        <f t="shared" si="1"/>
        <v>-8329</v>
      </c>
      <c r="G18" s="24">
        <f t="shared" si="2"/>
        <v>15661</v>
      </c>
    </row>
    <row r="19" spans="1:11" x14ac:dyDescent="0.25">
      <c r="A19" s="51">
        <v>30</v>
      </c>
      <c r="B19" s="51">
        <v>7597</v>
      </c>
      <c r="C19" s="51">
        <v>15023</v>
      </c>
      <c r="D19" s="50">
        <f t="shared" si="0"/>
        <v>22620</v>
      </c>
      <c r="E19" s="24">
        <v>30</v>
      </c>
      <c r="F19" s="24">
        <f t="shared" si="1"/>
        <v>-7597</v>
      </c>
      <c r="G19" s="24">
        <f t="shared" si="2"/>
        <v>15023</v>
      </c>
    </row>
    <row r="20" spans="1:11" x14ac:dyDescent="0.25">
      <c r="A20" s="51">
        <v>31</v>
      </c>
      <c r="B20" s="51">
        <v>7581</v>
      </c>
      <c r="C20" s="51">
        <v>14711</v>
      </c>
      <c r="D20" s="50">
        <f t="shared" si="0"/>
        <v>22292</v>
      </c>
      <c r="E20" s="24">
        <v>31</v>
      </c>
      <c r="F20" s="24">
        <f t="shared" si="1"/>
        <v>-7581</v>
      </c>
      <c r="G20" s="24">
        <f t="shared" si="2"/>
        <v>14711</v>
      </c>
    </row>
    <row r="21" spans="1:11" x14ac:dyDescent="0.25">
      <c r="A21" s="51">
        <v>32</v>
      </c>
      <c r="B21" s="51">
        <v>7444</v>
      </c>
      <c r="C21" s="51">
        <v>15231</v>
      </c>
      <c r="D21" s="50">
        <f t="shared" si="0"/>
        <v>22675</v>
      </c>
      <c r="E21" s="24">
        <v>32</v>
      </c>
      <c r="F21" s="24">
        <f t="shared" si="1"/>
        <v>-7444</v>
      </c>
      <c r="G21" s="24">
        <f t="shared" si="2"/>
        <v>15231</v>
      </c>
    </row>
    <row r="22" spans="1:11" x14ac:dyDescent="0.25">
      <c r="A22" s="51">
        <v>33</v>
      </c>
      <c r="B22" s="51">
        <v>7411</v>
      </c>
      <c r="C22" s="51">
        <v>15571</v>
      </c>
      <c r="D22" s="50">
        <f t="shared" si="0"/>
        <v>22982</v>
      </c>
      <c r="E22" s="24">
        <v>33</v>
      </c>
      <c r="F22" s="24">
        <f t="shared" si="1"/>
        <v>-7411</v>
      </c>
      <c r="G22" s="24">
        <f t="shared" si="2"/>
        <v>15571</v>
      </c>
    </row>
    <row r="23" spans="1:11" x14ac:dyDescent="0.25">
      <c r="A23" s="51">
        <v>34</v>
      </c>
      <c r="B23" s="51">
        <v>7117</v>
      </c>
      <c r="C23" s="51">
        <v>15755</v>
      </c>
      <c r="D23" s="50">
        <f t="shared" si="0"/>
        <v>22872</v>
      </c>
      <c r="E23" s="24">
        <v>34</v>
      </c>
      <c r="F23" s="24">
        <f t="shared" si="1"/>
        <v>-7117</v>
      </c>
      <c r="G23" s="24">
        <f t="shared" si="2"/>
        <v>15755</v>
      </c>
    </row>
    <row r="24" spans="1:11" x14ac:dyDescent="0.25">
      <c r="A24" s="51">
        <v>35</v>
      </c>
      <c r="B24" s="51">
        <v>6903</v>
      </c>
      <c r="C24" s="51">
        <v>15905</v>
      </c>
      <c r="D24" s="50">
        <f t="shared" si="0"/>
        <v>22808</v>
      </c>
      <c r="E24" s="24">
        <v>35</v>
      </c>
      <c r="F24" s="24">
        <f t="shared" si="1"/>
        <v>-6903</v>
      </c>
      <c r="G24" s="24">
        <f t="shared" si="2"/>
        <v>15905</v>
      </c>
    </row>
    <row r="25" spans="1:11" x14ac:dyDescent="0.25">
      <c r="A25" s="51">
        <v>36</v>
      </c>
      <c r="B25" s="51">
        <v>6898</v>
      </c>
      <c r="C25" s="51">
        <v>16106</v>
      </c>
      <c r="D25" s="50">
        <f t="shared" si="0"/>
        <v>23004</v>
      </c>
      <c r="E25" s="24">
        <v>36</v>
      </c>
      <c r="F25" s="24">
        <f t="shared" si="1"/>
        <v>-6898</v>
      </c>
      <c r="G25" s="24">
        <f t="shared" si="2"/>
        <v>16106</v>
      </c>
    </row>
    <row r="26" spans="1:11" x14ac:dyDescent="0.25">
      <c r="A26" s="51">
        <v>37</v>
      </c>
      <c r="B26" s="51">
        <v>6610</v>
      </c>
      <c r="C26" s="51">
        <v>16045</v>
      </c>
      <c r="D26" s="50">
        <f t="shared" si="0"/>
        <v>22655</v>
      </c>
      <c r="E26" s="24">
        <v>37</v>
      </c>
      <c r="F26" s="24">
        <f t="shared" si="1"/>
        <v>-6610</v>
      </c>
      <c r="G26" s="24">
        <f t="shared" si="2"/>
        <v>16045</v>
      </c>
    </row>
    <row r="27" spans="1:11" x14ac:dyDescent="0.25">
      <c r="A27" s="51">
        <v>38</v>
      </c>
      <c r="B27" s="51">
        <v>6563</v>
      </c>
      <c r="C27" s="51">
        <v>16377</v>
      </c>
      <c r="D27" s="50">
        <f t="shared" si="0"/>
        <v>22940</v>
      </c>
      <c r="E27" s="24">
        <v>38</v>
      </c>
      <c r="F27" s="24">
        <f t="shared" si="1"/>
        <v>-6563</v>
      </c>
      <c r="G27" s="24">
        <f t="shared" si="2"/>
        <v>16377</v>
      </c>
    </row>
    <row r="28" spans="1:11" x14ac:dyDescent="0.25">
      <c r="A28" s="51">
        <v>39</v>
      </c>
      <c r="B28" s="51">
        <v>6459</v>
      </c>
      <c r="C28" s="51">
        <v>16419</v>
      </c>
      <c r="D28" s="50">
        <f t="shared" si="0"/>
        <v>22878</v>
      </c>
      <c r="E28" s="24">
        <v>39</v>
      </c>
      <c r="F28" s="24">
        <f t="shared" si="1"/>
        <v>-6459</v>
      </c>
      <c r="G28" s="24">
        <f t="shared" si="2"/>
        <v>16419</v>
      </c>
      <c r="I28" s="20" t="s">
        <v>23</v>
      </c>
    </row>
    <row r="29" spans="1:11" x14ac:dyDescent="0.25">
      <c r="A29" s="51">
        <v>40</v>
      </c>
      <c r="B29" s="51">
        <v>6269</v>
      </c>
      <c r="C29" s="51">
        <v>16417</v>
      </c>
      <c r="D29" s="50">
        <f t="shared" si="0"/>
        <v>22686</v>
      </c>
      <c r="E29" s="24">
        <v>40</v>
      </c>
      <c r="F29" s="24">
        <f t="shared" si="1"/>
        <v>-6269</v>
      </c>
      <c r="G29" s="24">
        <f t="shared" si="2"/>
        <v>16417</v>
      </c>
    </row>
    <row r="30" spans="1:11" x14ac:dyDescent="0.25">
      <c r="A30" s="51">
        <v>41</v>
      </c>
      <c r="B30" s="51">
        <v>6077</v>
      </c>
      <c r="C30" s="51">
        <v>15946</v>
      </c>
      <c r="D30" s="50">
        <f t="shared" si="0"/>
        <v>22023</v>
      </c>
      <c r="E30" s="24">
        <v>41</v>
      </c>
      <c r="F30" s="24">
        <f t="shared" si="1"/>
        <v>-6077</v>
      </c>
      <c r="G30" s="24">
        <f t="shared" si="2"/>
        <v>15946</v>
      </c>
    </row>
    <row r="31" spans="1:11" x14ac:dyDescent="0.25">
      <c r="A31" s="51">
        <v>42</v>
      </c>
      <c r="B31" s="51">
        <v>6177</v>
      </c>
      <c r="C31" s="51">
        <v>16842</v>
      </c>
      <c r="D31" s="50">
        <f t="shared" si="0"/>
        <v>23019</v>
      </c>
      <c r="E31" s="24">
        <v>42</v>
      </c>
      <c r="F31" s="24">
        <f t="shared" si="1"/>
        <v>-6177</v>
      </c>
      <c r="G31" s="24">
        <f t="shared" si="2"/>
        <v>16842</v>
      </c>
      <c r="I31" s="2"/>
      <c r="J31" s="2"/>
      <c r="K31" s="2"/>
    </row>
    <row r="32" spans="1:11" x14ac:dyDescent="0.25">
      <c r="A32" s="51">
        <v>43</v>
      </c>
      <c r="B32" s="51">
        <v>6290</v>
      </c>
      <c r="C32" s="51">
        <v>16336</v>
      </c>
      <c r="D32" s="50">
        <f t="shared" si="0"/>
        <v>22626</v>
      </c>
      <c r="E32" s="24">
        <v>43</v>
      </c>
      <c r="F32" s="24">
        <f t="shared" si="1"/>
        <v>-6290</v>
      </c>
      <c r="G32" s="24">
        <f t="shared" si="2"/>
        <v>16336</v>
      </c>
      <c r="I32" s="2"/>
      <c r="J32" s="54"/>
      <c r="K32" s="54"/>
    </row>
    <row r="33" spans="1:14" x14ac:dyDescent="0.25">
      <c r="A33" s="51">
        <v>44</v>
      </c>
      <c r="B33" s="51">
        <v>6197</v>
      </c>
      <c r="C33" s="51">
        <v>16501</v>
      </c>
      <c r="D33" s="50">
        <f t="shared" si="0"/>
        <v>22698</v>
      </c>
      <c r="E33" s="24">
        <v>44</v>
      </c>
      <c r="F33" s="24">
        <f t="shared" si="1"/>
        <v>-6197</v>
      </c>
      <c r="G33" s="24">
        <f t="shared" si="2"/>
        <v>16501</v>
      </c>
      <c r="I33" s="2"/>
      <c r="J33" s="54"/>
      <c r="K33" s="54"/>
    </row>
    <row r="34" spans="1:14" x14ac:dyDescent="0.25">
      <c r="A34" s="51">
        <v>45</v>
      </c>
      <c r="B34" s="51">
        <v>6019</v>
      </c>
      <c r="C34" s="51">
        <v>15664</v>
      </c>
      <c r="D34" s="50">
        <f t="shared" si="0"/>
        <v>21683</v>
      </c>
      <c r="E34" s="24">
        <v>45</v>
      </c>
      <c r="F34" s="24">
        <f t="shared" si="1"/>
        <v>-6019</v>
      </c>
      <c r="G34" s="24">
        <f t="shared" si="2"/>
        <v>15664</v>
      </c>
    </row>
    <row r="35" spans="1:14" x14ac:dyDescent="0.25">
      <c r="A35" s="51">
        <v>46</v>
      </c>
      <c r="B35" s="51">
        <v>5703</v>
      </c>
      <c r="C35" s="51">
        <v>15035</v>
      </c>
      <c r="D35" s="50">
        <f t="shared" si="0"/>
        <v>20738</v>
      </c>
      <c r="E35" s="24">
        <v>46</v>
      </c>
      <c r="F35" s="24">
        <f t="shared" si="1"/>
        <v>-5703</v>
      </c>
      <c r="G35" s="24">
        <f t="shared" si="2"/>
        <v>15035</v>
      </c>
    </row>
    <row r="36" spans="1:14" x14ac:dyDescent="0.25">
      <c r="A36" s="51">
        <v>47</v>
      </c>
      <c r="B36" s="51">
        <v>5888</v>
      </c>
      <c r="C36" s="51">
        <v>14899</v>
      </c>
      <c r="D36" s="50">
        <f t="shared" si="0"/>
        <v>20787</v>
      </c>
      <c r="E36" s="24">
        <v>47</v>
      </c>
      <c r="F36" s="24">
        <f t="shared" si="1"/>
        <v>-5888</v>
      </c>
      <c r="G36" s="24">
        <f t="shared" si="2"/>
        <v>14899</v>
      </c>
    </row>
    <row r="37" spans="1:14" x14ac:dyDescent="0.25">
      <c r="A37" s="51">
        <v>48</v>
      </c>
      <c r="B37" s="51">
        <v>5792</v>
      </c>
      <c r="C37" s="51">
        <v>14555</v>
      </c>
      <c r="D37" s="50">
        <f t="shared" si="0"/>
        <v>20347</v>
      </c>
      <c r="E37" s="24">
        <v>48</v>
      </c>
      <c r="F37" s="24">
        <f t="shared" si="1"/>
        <v>-5792</v>
      </c>
      <c r="G37" s="24">
        <f t="shared" si="2"/>
        <v>14555</v>
      </c>
    </row>
    <row r="38" spans="1:14" x14ac:dyDescent="0.25">
      <c r="A38" s="51">
        <v>49</v>
      </c>
      <c r="B38" s="51">
        <v>5979</v>
      </c>
      <c r="C38" s="51">
        <v>14848</v>
      </c>
      <c r="D38" s="50">
        <f t="shared" si="0"/>
        <v>20827</v>
      </c>
      <c r="E38" s="24">
        <v>49</v>
      </c>
      <c r="F38" s="24">
        <f t="shared" si="1"/>
        <v>-5979</v>
      </c>
      <c r="G38" s="24">
        <f t="shared" si="2"/>
        <v>14848</v>
      </c>
    </row>
    <row r="39" spans="1:14" x14ac:dyDescent="0.25">
      <c r="A39" s="51">
        <v>50</v>
      </c>
      <c r="B39" s="51">
        <v>6178</v>
      </c>
      <c r="C39" s="51">
        <v>15455</v>
      </c>
      <c r="D39" s="50">
        <f t="shared" si="0"/>
        <v>21633</v>
      </c>
      <c r="E39" s="24">
        <v>50</v>
      </c>
      <c r="F39" s="24">
        <f t="shared" si="1"/>
        <v>-6178</v>
      </c>
      <c r="G39" s="24">
        <f t="shared" si="2"/>
        <v>15455</v>
      </c>
    </row>
    <row r="40" spans="1:14" x14ac:dyDescent="0.25">
      <c r="A40" s="51">
        <v>51</v>
      </c>
      <c r="B40" s="51">
        <v>6420</v>
      </c>
      <c r="C40" s="51">
        <v>16050</v>
      </c>
      <c r="D40" s="50">
        <f t="shared" si="0"/>
        <v>22470</v>
      </c>
      <c r="E40" s="24">
        <v>51</v>
      </c>
      <c r="F40" s="24">
        <f t="shared" si="1"/>
        <v>-6420</v>
      </c>
      <c r="G40" s="24">
        <f t="shared" si="2"/>
        <v>16050</v>
      </c>
    </row>
    <row r="41" spans="1:14" x14ac:dyDescent="0.25">
      <c r="A41" s="51">
        <v>52</v>
      </c>
      <c r="B41" s="51">
        <v>6539</v>
      </c>
      <c r="C41" s="51">
        <v>15912</v>
      </c>
      <c r="D41" s="50">
        <f t="shared" si="0"/>
        <v>22451</v>
      </c>
      <c r="E41" s="24">
        <v>52</v>
      </c>
      <c r="F41" s="24">
        <f t="shared" si="1"/>
        <v>-6539</v>
      </c>
      <c r="G41" s="24">
        <f t="shared" si="2"/>
        <v>15912</v>
      </c>
    </row>
    <row r="42" spans="1:14" x14ac:dyDescent="0.25">
      <c r="A42" s="51">
        <v>53</v>
      </c>
      <c r="B42" s="51">
        <v>6419</v>
      </c>
      <c r="C42" s="51">
        <v>15849</v>
      </c>
      <c r="D42" s="50">
        <f t="shared" si="0"/>
        <v>22268</v>
      </c>
      <c r="E42" s="24">
        <v>53</v>
      </c>
      <c r="F42" s="24">
        <f t="shared" si="1"/>
        <v>-6419</v>
      </c>
      <c r="G42" s="24">
        <f t="shared" si="2"/>
        <v>15849</v>
      </c>
    </row>
    <row r="43" spans="1:14" x14ac:dyDescent="0.25">
      <c r="A43" s="51">
        <v>54</v>
      </c>
      <c r="B43" s="51">
        <v>6147</v>
      </c>
      <c r="C43" s="51">
        <v>15348</v>
      </c>
      <c r="D43" s="50">
        <f t="shared" si="0"/>
        <v>21495</v>
      </c>
      <c r="E43" s="24">
        <v>54</v>
      </c>
      <c r="F43" s="24">
        <f t="shared" si="1"/>
        <v>-6147</v>
      </c>
      <c r="G43" s="24">
        <f t="shared" si="2"/>
        <v>15348</v>
      </c>
      <c r="L43" s="59"/>
      <c r="M43" s="59"/>
      <c r="N43" s="60"/>
    </row>
    <row r="44" spans="1:14" x14ac:dyDescent="0.25">
      <c r="A44" s="51">
        <v>55</v>
      </c>
      <c r="B44" s="51">
        <v>6073</v>
      </c>
      <c r="C44" s="51">
        <v>15082</v>
      </c>
      <c r="D44" s="50">
        <f t="shared" si="0"/>
        <v>21155</v>
      </c>
      <c r="E44" s="24">
        <v>55</v>
      </c>
      <c r="F44" s="24">
        <f t="shared" si="1"/>
        <v>-6073</v>
      </c>
      <c r="G44" s="24">
        <f t="shared" si="2"/>
        <v>15082</v>
      </c>
      <c r="L44" s="61"/>
      <c r="M44" s="61"/>
      <c r="N44" s="61"/>
    </row>
    <row r="45" spans="1:14" x14ac:dyDescent="0.25">
      <c r="A45" s="51">
        <v>56</v>
      </c>
      <c r="B45" s="51">
        <v>5516</v>
      </c>
      <c r="C45" s="51">
        <v>14735</v>
      </c>
      <c r="D45" s="50">
        <f t="shared" si="0"/>
        <v>20251</v>
      </c>
      <c r="E45" s="24">
        <v>56</v>
      </c>
      <c r="F45" s="24">
        <f t="shared" si="1"/>
        <v>-5516</v>
      </c>
      <c r="G45" s="24">
        <f t="shared" si="2"/>
        <v>14735</v>
      </c>
    </row>
    <row r="46" spans="1:14" x14ac:dyDescent="0.25">
      <c r="A46" s="51">
        <v>57</v>
      </c>
      <c r="B46" s="51">
        <v>5545</v>
      </c>
      <c r="C46" s="51">
        <v>14447</v>
      </c>
      <c r="D46" s="50">
        <f t="shared" si="0"/>
        <v>19992</v>
      </c>
      <c r="E46" s="24">
        <v>57</v>
      </c>
      <c r="F46" s="24">
        <f t="shared" si="1"/>
        <v>-5545</v>
      </c>
      <c r="G46" s="24">
        <f t="shared" si="2"/>
        <v>14447</v>
      </c>
    </row>
    <row r="47" spans="1:14" x14ac:dyDescent="0.25">
      <c r="A47" s="51">
        <v>58</v>
      </c>
      <c r="B47" s="51">
        <v>5679</v>
      </c>
      <c r="C47" s="51">
        <v>14385</v>
      </c>
      <c r="D47" s="50">
        <f t="shared" si="0"/>
        <v>20064</v>
      </c>
      <c r="E47" s="24">
        <v>58</v>
      </c>
      <c r="F47" s="24">
        <f t="shared" si="1"/>
        <v>-5679</v>
      </c>
      <c r="G47" s="24">
        <f t="shared" si="2"/>
        <v>14385</v>
      </c>
    </row>
    <row r="48" spans="1:14" x14ac:dyDescent="0.25">
      <c r="A48" s="51">
        <v>59</v>
      </c>
      <c r="B48" s="51">
        <v>5455</v>
      </c>
      <c r="C48" s="51">
        <v>14285</v>
      </c>
      <c r="D48" s="50">
        <f t="shared" si="0"/>
        <v>19740</v>
      </c>
      <c r="E48" s="24">
        <v>59</v>
      </c>
      <c r="F48" s="24">
        <f t="shared" si="1"/>
        <v>-5455</v>
      </c>
      <c r="G48" s="24">
        <f t="shared" si="2"/>
        <v>14285</v>
      </c>
    </row>
    <row r="49" spans="1:7" x14ac:dyDescent="0.25">
      <c r="A49" s="51">
        <v>60</v>
      </c>
      <c r="B49" s="51">
        <v>5385</v>
      </c>
      <c r="C49" s="51">
        <v>13862</v>
      </c>
      <c r="D49" s="50">
        <f t="shared" si="0"/>
        <v>19247</v>
      </c>
      <c r="E49" s="24">
        <v>60</v>
      </c>
      <c r="F49" s="24">
        <f t="shared" si="1"/>
        <v>-5385</v>
      </c>
      <c r="G49" s="24">
        <f t="shared" si="2"/>
        <v>13862</v>
      </c>
    </row>
    <row r="50" spans="1:7" x14ac:dyDescent="0.25">
      <c r="A50" s="51">
        <v>61</v>
      </c>
      <c r="B50" s="51">
        <v>5196</v>
      </c>
      <c r="C50" s="51">
        <v>13434</v>
      </c>
      <c r="D50" s="50">
        <f t="shared" si="0"/>
        <v>18630</v>
      </c>
      <c r="E50" s="24">
        <v>61</v>
      </c>
      <c r="F50" s="24">
        <f t="shared" si="1"/>
        <v>-5196</v>
      </c>
      <c r="G50" s="24">
        <f t="shared" si="2"/>
        <v>13434</v>
      </c>
    </row>
    <row r="51" spans="1:7" x14ac:dyDescent="0.25">
      <c r="A51" s="51">
        <v>62</v>
      </c>
      <c r="B51" s="51">
        <v>4428</v>
      </c>
      <c r="C51" s="51">
        <v>12267</v>
      </c>
      <c r="D51" s="50">
        <f t="shared" si="0"/>
        <v>16695</v>
      </c>
      <c r="E51" s="24">
        <v>62</v>
      </c>
      <c r="F51" s="24">
        <f t="shared" si="1"/>
        <v>-4428</v>
      </c>
      <c r="G51" s="24">
        <f t="shared" si="2"/>
        <v>12267</v>
      </c>
    </row>
    <row r="52" spans="1:7" x14ac:dyDescent="0.25">
      <c r="A52" s="51">
        <v>63</v>
      </c>
      <c r="B52" s="51">
        <v>3659</v>
      </c>
      <c r="C52" s="51">
        <v>8749</v>
      </c>
      <c r="D52" s="50">
        <f t="shared" si="0"/>
        <v>12408</v>
      </c>
      <c r="E52" s="24">
        <v>63</v>
      </c>
      <c r="F52" s="24">
        <f t="shared" si="1"/>
        <v>-3659</v>
      </c>
      <c r="G52" s="24">
        <f t="shared" si="2"/>
        <v>8749</v>
      </c>
    </row>
    <row r="53" spans="1:7" x14ac:dyDescent="0.25">
      <c r="A53" s="51">
        <v>64</v>
      </c>
      <c r="B53" s="51">
        <v>3077</v>
      </c>
      <c r="C53" s="51">
        <v>6712</v>
      </c>
      <c r="D53" s="50">
        <f t="shared" si="0"/>
        <v>9789</v>
      </c>
      <c r="E53" s="24">
        <v>64</v>
      </c>
      <c r="F53" s="24">
        <f t="shared" si="1"/>
        <v>-3077</v>
      </c>
      <c r="G53" s="24">
        <f t="shared" si="2"/>
        <v>6712</v>
      </c>
    </row>
    <row r="54" spans="1:7" x14ac:dyDescent="0.25">
      <c r="A54" s="51">
        <v>65</v>
      </c>
      <c r="B54" s="51">
        <v>2691</v>
      </c>
      <c r="C54" s="51">
        <v>5648</v>
      </c>
      <c r="D54" s="50">
        <f t="shared" si="0"/>
        <v>8339</v>
      </c>
      <c r="E54" s="24">
        <v>65</v>
      </c>
      <c r="F54" s="24">
        <f t="shared" si="1"/>
        <v>-2691</v>
      </c>
      <c r="G54" s="24">
        <f t="shared" si="2"/>
        <v>5648</v>
      </c>
    </row>
    <row r="55" spans="1:7" x14ac:dyDescent="0.25">
      <c r="A55" s="51">
        <v>66</v>
      </c>
      <c r="B55" s="51">
        <v>2205</v>
      </c>
      <c r="C55" s="51">
        <v>4487</v>
      </c>
      <c r="D55" s="50">
        <f t="shared" si="0"/>
        <v>6692</v>
      </c>
      <c r="E55" s="24">
        <v>66</v>
      </c>
      <c r="F55" s="24">
        <f t="shared" si="1"/>
        <v>-2205</v>
      </c>
      <c r="G55" s="24">
        <f t="shared" si="2"/>
        <v>4487</v>
      </c>
    </row>
    <row r="56" spans="1:7" x14ac:dyDescent="0.25">
      <c r="A56" s="51">
        <v>67</v>
      </c>
      <c r="B56" s="51">
        <v>1898</v>
      </c>
      <c r="C56" s="51">
        <v>3477</v>
      </c>
      <c r="D56" s="50">
        <f t="shared" si="0"/>
        <v>5375</v>
      </c>
      <c r="E56" s="24">
        <v>67</v>
      </c>
      <c r="F56" s="24">
        <f t="shared" si="1"/>
        <v>-1898</v>
      </c>
      <c r="G56" s="24">
        <f t="shared" si="2"/>
        <v>3477</v>
      </c>
    </row>
    <row r="57" spans="1:7" x14ac:dyDescent="0.25">
      <c r="A57" s="51">
        <v>68</v>
      </c>
      <c r="B57" s="51">
        <v>1293</v>
      </c>
      <c r="C57" s="51">
        <v>2174</v>
      </c>
      <c r="D57" s="50">
        <f t="shared" si="0"/>
        <v>3467</v>
      </c>
      <c r="E57" s="24">
        <v>68</v>
      </c>
      <c r="F57" s="24">
        <f t="shared" si="1"/>
        <v>-1293</v>
      </c>
      <c r="G57" s="24">
        <f t="shared" si="2"/>
        <v>2174</v>
      </c>
    </row>
    <row r="58" spans="1:7" x14ac:dyDescent="0.25">
      <c r="A58" s="51">
        <v>69</v>
      </c>
      <c r="B58" s="51">
        <v>1026</v>
      </c>
      <c r="C58" s="51">
        <v>1535</v>
      </c>
      <c r="D58" s="50">
        <f t="shared" si="0"/>
        <v>2561</v>
      </c>
      <c r="E58" s="24">
        <v>69</v>
      </c>
      <c r="F58" s="24">
        <f t="shared" si="1"/>
        <v>-1026</v>
      </c>
      <c r="G58" s="24">
        <f t="shared" si="2"/>
        <v>1535</v>
      </c>
    </row>
    <row r="59" spans="1:7" x14ac:dyDescent="0.25">
      <c r="B59" s="56">
        <f>SUM(B4:B58)</f>
        <v>400935</v>
      </c>
      <c r="C59" s="56">
        <f>SUM(C4:C58)</f>
        <v>822332</v>
      </c>
      <c r="D59" s="56">
        <f>SUM(B59:C59)</f>
        <v>1223267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4317-1022-4373-B251-4E217BEF21CE}">
  <sheetPr codeName="Feuil6">
    <tabColor rgb="FF00B0F0"/>
  </sheetPr>
  <dimension ref="B1:I14"/>
  <sheetViews>
    <sheetView zoomScale="110" zoomScaleNormal="110" workbookViewId="0">
      <selection activeCell="E17" sqref="E17"/>
    </sheetView>
  </sheetViews>
  <sheetFormatPr baseColWidth="10" defaultColWidth="11.42578125" defaultRowHeight="15" x14ac:dyDescent="0.25"/>
  <cols>
    <col min="1" max="1" width="2.42578125" style="64" customWidth="1"/>
    <col min="2" max="2" width="26.7109375" style="64" customWidth="1"/>
    <col min="3" max="4" width="11.42578125" style="64"/>
    <col min="5" max="5" width="11" style="64" customWidth="1"/>
    <col min="6" max="6" width="25.85546875" style="64" customWidth="1"/>
    <col min="7" max="7" width="27.5703125" style="64" bestFit="1" customWidth="1"/>
    <col min="8" max="8" width="17.5703125" style="64" bestFit="1" customWidth="1"/>
    <col min="9" max="16384" width="11.42578125" style="64"/>
  </cols>
  <sheetData>
    <row r="1" spans="2:9" ht="15.75" x14ac:dyDescent="0.25">
      <c r="B1" s="62" t="s">
        <v>107</v>
      </c>
      <c r="C1" s="63"/>
      <c r="D1" s="63"/>
      <c r="E1" s="63"/>
      <c r="F1" s="63"/>
    </row>
    <row r="3" spans="2:9" ht="19.5" customHeight="1" x14ac:dyDescent="0.25">
      <c r="B3" s="65" t="s">
        <v>24</v>
      </c>
      <c r="C3" s="66" t="s">
        <v>25</v>
      </c>
      <c r="D3" s="67" t="s">
        <v>26</v>
      </c>
    </row>
    <row r="4" spans="2:9" ht="27" customHeight="1" x14ac:dyDescent="0.25">
      <c r="B4" s="68" t="s">
        <v>27</v>
      </c>
      <c r="C4" s="69">
        <v>0.51967114260807601</v>
      </c>
      <c r="D4" s="69">
        <v>0.56389535978438299</v>
      </c>
      <c r="F4" s="70"/>
      <c r="G4" s="71"/>
      <c r="H4" s="72"/>
    </row>
    <row r="5" spans="2:9" ht="18.75" customHeight="1" x14ac:dyDescent="0.25">
      <c r="B5" s="73" t="s">
        <v>28</v>
      </c>
      <c r="C5" s="74">
        <v>0.141668835725139</v>
      </c>
      <c r="D5" s="74">
        <v>8.8394247931517997E-2</v>
      </c>
      <c r="F5" s="70"/>
      <c r="G5" s="75"/>
      <c r="H5" s="76"/>
      <c r="I5" s="77"/>
    </row>
    <row r="6" spans="2:9" ht="27" customHeight="1" x14ac:dyDescent="0.25">
      <c r="B6" s="68" t="s">
        <v>29</v>
      </c>
      <c r="C6" s="69">
        <v>9.8596202665572702E-2</v>
      </c>
      <c r="D6" s="69">
        <v>0.101458713611911</v>
      </c>
      <c r="F6" s="70"/>
      <c r="G6" s="78"/>
      <c r="H6" s="79"/>
      <c r="I6" s="79"/>
    </row>
    <row r="7" spans="2:9" ht="21" customHeight="1" x14ac:dyDescent="0.25">
      <c r="B7" s="73" t="s">
        <v>30</v>
      </c>
      <c r="C7" s="74">
        <v>5.2609783027079603E-2</v>
      </c>
      <c r="D7" s="74">
        <v>7.5984911790931198E-2</v>
      </c>
      <c r="F7" s="70"/>
      <c r="G7" s="78"/>
      <c r="H7" s="79"/>
      <c r="I7" s="79"/>
    </row>
    <row r="8" spans="2:9" ht="27" customHeight="1" x14ac:dyDescent="0.25">
      <c r="B8" s="68" t="s">
        <v>31</v>
      </c>
      <c r="C8" s="69">
        <v>2.6516171872515201E-2</v>
      </c>
      <c r="D8" s="69">
        <v>4.2506391792362798E-2</v>
      </c>
      <c r="F8" s="70"/>
      <c r="G8" s="78"/>
      <c r="H8" s="79"/>
      <c r="I8" s="79"/>
    </row>
    <row r="9" spans="2:9" ht="18" customHeight="1" x14ac:dyDescent="0.25">
      <c r="B9" s="73" t="s">
        <v>32</v>
      </c>
      <c r="C9" s="74">
        <v>5.4248747409300399E-2</v>
      </c>
      <c r="D9" s="74">
        <v>2.3709931670455799E-2</v>
      </c>
      <c r="F9" s="70"/>
      <c r="G9" s="78"/>
      <c r="H9" s="79"/>
      <c r="I9" s="79"/>
    </row>
    <row r="10" spans="2:9" ht="27" customHeight="1" x14ac:dyDescent="0.25">
      <c r="B10" s="68" t="s">
        <v>33</v>
      </c>
      <c r="C10" s="69">
        <v>3.6790044443521297E-2</v>
      </c>
      <c r="D10" s="69">
        <v>3.2740915718596198E-3</v>
      </c>
      <c r="F10" s="70"/>
      <c r="G10" s="78"/>
      <c r="H10" s="79"/>
      <c r="I10" s="79"/>
    </row>
    <row r="11" spans="2:9" ht="21.75" customHeight="1" x14ac:dyDescent="0.25">
      <c r="B11" s="73" t="s">
        <v>34</v>
      </c>
      <c r="C11" s="74">
        <v>6.9899072248795394E-2</v>
      </c>
      <c r="D11" s="74">
        <v>0.100776351846578</v>
      </c>
      <c r="E11" s="72"/>
      <c r="F11" s="70"/>
      <c r="G11" s="78"/>
      <c r="H11" s="79"/>
      <c r="I11" s="79"/>
    </row>
    <row r="12" spans="2:9" x14ac:dyDescent="0.25">
      <c r="B12" s="65" t="s">
        <v>35</v>
      </c>
      <c r="C12" s="80">
        <f>SUM(C4:C11)</f>
        <v>0.99999999999999967</v>
      </c>
      <c r="D12" s="80">
        <f>SUM(D4:D11)</f>
        <v>0.99999999999999944</v>
      </c>
      <c r="F12" s="81"/>
      <c r="G12" s="78"/>
      <c r="H12" s="79"/>
      <c r="I12" s="79"/>
    </row>
    <row r="14" spans="2:9" x14ac:dyDescent="0.2">
      <c r="B14" s="82" t="s">
        <v>36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682C-4E00-4BEA-AA44-459597F481D9}">
  <sheetPr codeName="Feuil7">
    <tabColor rgb="FFFFC000"/>
  </sheetPr>
  <dimension ref="A1:M27"/>
  <sheetViews>
    <sheetView workbookViewId="0">
      <selection activeCell="E26" sqref="E26"/>
    </sheetView>
  </sheetViews>
  <sheetFormatPr baseColWidth="10" defaultRowHeight="15" x14ac:dyDescent="0.25"/>
  <cols>
    <col min="1" max="1" width="16.7109375" bestFit="1" customWidth="1"/>
    <col min="2" max="2" width="28.28515625" customWidth="1"/>
  </cols>
  <sheetData>
    <row r="1" spans="1:13" x14ac:dyDescent="0.25">
      <c r="A1" t="s">
        <v>37</v>
      </c>
      <c r="B1" t="s">
        <v>38</v>
      </c>
    </row>
    <row r="2" spans="1:13" x14ac:dyDescent="0.25">
      <c r="A2" t="s">
        <v>39</v>
      </c>
      <c r="B2" t="s">
        <v>40</v>
      </c>
      <c r="E2" s="83" t="s">
        <v>41</v>
      </c>
      <c r="F2" s="84"/>
      <c r="G2" s="84"/>
      <c r="H2" s="84"/>
      <c r="I2" s="84"/>
      <c r="J2" s="84"/>
      <c r="K2" s="84"/>
      <c r="L2" s="84"/>
      <c r="M2" s="84"/>
    </row>
    <row r="3" spans="1:13" x14ac:dyDescent="0.25">
      <c r="A3" t="s">
        <v>42</v>
      </c>
      <c r="B3" t="s">
        <v>43</v>
      </c>
    </row>
    <row r="4" spans="1:13" x14ac:dyDescent="0.25">
      <c r="A4" t="s">
        <v>44</v>
      </c>
      <c r="B4" t="s">
        <v>40</v>
      </c>
    </row>
    <row r="5" spans="1:13" x14ac:dyDescent="0.25">
      <c r="A5" t="s">
        <v>45</v>
      </c>
      <c r="B5" t="s">
        <v>46</v>
      </c>
    </row>
    <row r="6" spans="1:13" x14ac:dyDescent="0.25">
      <c r="A6" t="s">
        <v>47</v>
      </c>
      <c r="B6" t="s">
        <v>43</v>
      </c>
    </row>
    <row r="7" spans="1:13" x14ac:dyDescent="0.25">
      <c r="A7" t="s">
        <v>48</v>
      </c>
      <c r="B7" t="s">
        <v>43</v>
      </c>
    </row>
    <row r="8" spans="1:13" x14ac:dyDescent="0.25">
      <c r="A8" t="s">
        <v>49</v>
      </c>
      <c r="B8" t="s">
        <v>46</v>
      </c>
    </row>
    <row r="9" spans="1:13" x14ac:dyDescent="0.25">
      <c r="A9" t="s">
        <v>50</v>
      </c>
      <c r="B9" t="s">
        <v>27</v>
      </c>
    </row>
    <row r="10" spans="1:13" x14ac:dyDescent="0.25">
      <c r="A10" t="s">
        <v>51</v>
      </c>
      <c r="B10" t="s">
        <v>52</v>
      </c>
    </row>
    <row r="11" spans="1:13" x14ac:dyDescent="0.25">
      <c r="A11" t="s">
        <v>53</v>
      </c>
      <c r="B11" t="s">
        <v>54</v>
      </c>
    </row>
    <row r="12" spans="1:13" x14ac:dyDescent="0.25">
      <c r="A12" t="s">
        <v>55</v>
      </c>
      <c r="B12" t="s">
        <v>56</v>
      </c>
    </row>
    <row r="13" spans="1:13" x14ac:dyDescent="0.25">
      <c r="A13" t="s">
        <v>57</v>
      </c>
      <c r="B13" t="s">
        <v>58</v>
      </c>
    </row>
    <row r="14" spans="1:13" x14ac:dyDescent="0.25">
      <c r="A14" t="s">
        <v>59</v>
      </c>
      <c r="B14" t="s">
        <v>46</v>
      </c>
    </row>
    <row r="15" spans="1:13" x14ac:dyDescent="0.25">
      <c r="A15" t="s">
        <v>60</v>
      </c>
      <c r="B15" t="s">
        <v>46</v>
      </c>
    </row>
    <row r="16" spans="1:13" x14ac:dyDescent="0.25">
      <c r="A16" t="s">
        <v>61</v>
      </c>
      <c r="B16" t="s">
        <v>46</v>
      </c>
    </row>
    <row r="17" spans="1:2" x14ac:dyDescent="0.25">
      <c r="A17" t="s">
        <v>62</v>
      </c>
      <c r="B17" t="s">
        <v>63</v>
      </c>
    </row>
    <row r="18" spans="1:2" x14ac:dyDescent="0.25">
      <c r="A18" t="s">
        <v>64</v>
      </c>
      <c r="B18" t="s">
        <v>46</v>
      </c>
    </row>
    <row r="19" spans="1:2" x14ac:dyDescent="0.25">
      <c r="A19" t="s">
        <v>65</v>
      </c>
      <c r="B19" t="s">
        <v>46</v>
      </c>
    </row>
    <row r="20" spans="1:2" x14ac:dyDescent="0.25">
      <c r="A20" t="s">
        <v>66</v>
      </c>
      <c r="B20" t="s">
        <v>67</v>
      </c>
    </row>
    <row r="21" spans="1:2" x14ac:dyDescent="0.25">
      <c r="A21" t="s">
        <v>61</v>
      </c>
      <c r="B21" t="s">
        <v>68</v>
      </c>
    </row>
    <row r="22" spans="1:2" x14ac:dyDescent="0.25">
      <c r="A22" t="s">
        <v>69</v>
      </c>
      <c r="B22" t="s">
        <v>56</v>
      </c>
    </row>
    <row r="23" spans="1:2" x14ac:dyDescent="0.25">
      <c r="A23" t="s">
        <v>70</v>
      </c>
      <c r="B23" t="s">
        <v>43</v>
      </c>
    </row>
    <row r="24" spans="1:2" x14ac:dyDescent="0.25">
      <c r="A24" t="s">
        <v>71</v>
      </c>
      <c r="B24" t="s">
        <v>46</v>
      </c>
    </row>
    <row r="25" spans="1:2" x14ac:dyDescent="0.25">
      <c r="A25" t="s">
        <v>72</v>
      </c>
      <c r="B25" t="s">
        <v>46</v>
      </c>
    </row>
    <row r="26" spans="1:2" x14ac:dyDescent="0.25">
      <c r="A26" t="s">
        <v>73</v>
      </c>
      <c r="B26" t="s">
        <v>46</v>
      </c>
    </row>
    <row r="27" spans="1:2" x14ac:dyDescent="0.25">
      <c r="A27" t="s">
        <v>74</v>
      </c>
      <c r="B27" t="s">
        <v>52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743D-B728-4DFF-BD32-08C4B3B3DC91}">
  <sheetPr codeName="Feuil8">
    <tabColor rgb="FF0070C0"/>
  </sheetPr>
  <dimension ref="B1:H19"/>
  <sheetViews>
    <sheetView showGridLines="0" zoomScale="90" zoomScaleNormal="90" workbookViewId="0">
      <selection activeCell="H31" sqref="H31"/>
    </sheetView>
  </sheetViews>
  <sheetFormatPr baseColWidth="10" defaultColWidth="11.42578125" defaultRowHeight="15" x14ac:dyDescent="0.25"/>
  <cols>
    <col min="1" max="1" width="6.7109375" style="86" customWidth="1"/>
    <col min="2" max="2" width="33.42578125" style="87" customWidth="1"/>
    <col min="3" max="3" width="13.85546875" style="86" bestFit="1" customWidth="1"/>
    <col min="4" max="4" width="12.42578125" style="86" bestFit="1" customWidth="1"/>
    <col min="5" max="5" width="23.42578125" style="86" bestFit="1" customWidth="1"/>
    <col min="6" max="6" width="26.7109375" style="86" customWidth="1"/>
    <col min="7" max="7" width="28.140625" style="86" customWidth="1"/>
    <col min="8" max="8" width="29.42578125" style="86" bestFit="1" customWidth="1"/>
    <col min="9" max="9" width="12.5703125" style="86" bestFit="1" customWidth="1"/>
    <col min="10" max="16384" width="11.42578125" style="86"/>
  </cols>
  <sheetData>
    <row r="1" spans="2:8" ht="15.75" x14ac:dyDescent="0.25">
      <c r="B1" s="62" t="s">
        <v>108</v>
      </c>
      <c r="C1" s="85"/>
      <c r="D1" s="85"/>
      <c r="E1" s="85"/>
      <c r="F1" s="85"/>
    </row>
    <row r="2" spans="2:8" x14ac:dyDescent="0.25">
      <c r="G2" s="88"/>
      <c r="H2" s="89"/>
    </row>
    <row r="3" spans="2:8" x14ac:dyDescent="0.25">
      <c r="D3" s="90"/>
      <c r="E3" s="90"/>
      <c r="F3" s="90"/>
      <c r="G3" s="91"/>
      <c r="H3" s="92"/>
    </row>
    <row r="4" spans="2:8" x14ac:dyDescent="0.25">
      <c r="B4" s="93" t="s">
        <v>75</v>
      </c>
      <c r="D4" s="90"/>
      <c r="E4" s="90"/>
      <c r="F4" s="90"/>
    </row>
    <row r="5" spans="2:8" x14ac:dyDescent="0.25">
      <c r="B5" s="94" t="s">
        <v>76</v>
      </c>
      <c r="C5" s="95" t="s">
        <v>25</v>
      </c>
      <c r="D5" s="96" t="s">
        <v>77</v>
      </c>
      <c r="E5" s="97" t="s">
        <v>21</v>
      </c>
    </row>
    <row r="6" spans="2:8" x14ac:dyDescent="0.25">
      <c r="B6" s="98" t="s">
        <v>78</v>
      </c>
      <c r="C6" s="99">
        <v>2.122652190895908</v>
      </c>
      <c r="D6" s="99">
        <v>1.7852886677060968</v>
      </c>
      <c r="E6" s="99">
        <v>3.9079408586020046</v>
      </c>
    </row>
    <row r="7" spans="2:8" x14ac:dyDescent="0.25">
      <c r="B7" s="98" t="s">
        <v>79</v>
      </c>
      <c r="C7" s="99">
        <v>2.023126253036212</v>
      </c>
      <c r="D7" s="99">
        <v>1.7509283706562155</v>
      </c>
      <c r="E7" s="99">
        <v>3.7740546236924275</v>
      </c>
    </row>
    <row r="8" spans="2:8" x14ac:dyDescent="0.25">
      <c r="B8" s="98" t="s">
        <v>80</v>
      </c>
      <c r="C8" s="99">
        <v>2.2429332211224775</v>
      </c>
      <c r="D8" s="99">
        <v>1.9868966989214958</v>
      </c>
      <c r="E8" s="99">
        <v>4.2298299200439731</v>
      </c>
      <c r="G8"/>
    </row>
    <row r="9" spans="2:8" x14ac:dyDescent="0.25">
      <c r="B9" s="98" t="s">
        <v>81</v>
      </c>
      <c r="C9" s="99">
        <v>2.1508999162552294</v>
      </c>
      <c r="D9" s="99">
        <v>1.613806423282212</v>
      </c>
      <c r="E9" s="99">
        <v>3.7647063395374412</v>
      </c>
    </row>
    <row r="10" spans="2:8" x14ac:dyDescent="0.25">
      <c r="B10" s="98" t="s">
        <v>82</v>
      </c>
      <c r="C10" s="99">
        <v>3.3873562701109332</v>
      </c>
      <c r="D10" s="99">
        <v>1.44714340361378</v>
      </c>
      <c r="E10" s="99">
        <v>4.8344996737247135</v>
      </c>
    </row>
    <row r="11" spans="2:8" x14ac:dyDescent="0.25">
      <c r="B11" s="98" t="s">
        <v>83</v>
      </c>
      <c r="C11" s="99">
        <v>1.7841112602180287</v>
      </c>
      <c r="D11" s="99">
        <v>1.5514003150818922</v>
      </c>
      <c r="E11" s="99">
        <v>3.3355115752999209</v>
      </c>
    </row>
    <row r="12" spans="2:8" x14ac:dyDescent="0.25">
      <c r="B12" s="98" t="s">
        <v>84</v>
      </c>
      <c r="C12" s="99">
        <v>2.0483727543411629</v>
      </c>
      <c r="D12" s="99">
        <v>1.8571739170760899</v>
      </c>
      <c r="E12" s="99">
        <v>3.9055466714172526</v>
      </c>
    </row>
    <row r="13" spans="2:8" x14ac:dyDescent="0.25">
      <c r="B13" s="98" t="s">
        <v>85</v>
      </c>
      <c r="C13" s="99">
        <v>2.3159976106205167</v>
      </c>
      <c r="D13" s="99">
        <v>1.901455246115507</v>
      </c>
      <c r="E13" s="99">
        <v>4.2174528567360241</v>
      </c>
    </row>
    <row r="14" spans="2:8" x14ac:dyDescent="0.25">
      <c r="B14" s="98" t="s">
        <v>86</v>
      </c>
      <c r="C14" s="99">
        <v>2.1661656763579562</v>
      </c>
      <c r="D14" s="99">
        <v>1.9230092961479399</v>
      </c>
      <c r="E14" s="99">
        <v>4.0891749725058961</v>
      </c>
    </row>
    <row r="15" spans="2:8" x14ac:dyDescent="0.25">
      <c r="B15" s="98" t="s">
        <v>87</v>
      </c>
      <c r="C15" s="99">
        <v>2.4684911155116711</v>
      </c>
      <c r="D15" s="99">
        <v>1.8233331795231407</v>
      </c>
      <c r="E15" s="99">
        <v>4.2918242950348118</v>
      </c>
    </row>
    <row r="16" spans="2:8" x14ac:dyDescent="0.25">
      <c r="B16" s="98" t="s">
        <v>88</v>
      </c>
      <c r="C16" s="99">
        <v>2.5166014620627486</v>
      </c>
      <c r="D16" s="99">
        <v>1.8784742593865627</v>
      </c>
      <c r="E16" s="99">
        <v>4.3950757214493112</v>
      </c>
    </row>
    <row r="17" spans="2:5" x14ac:dyDescent="0.25">
      <c r="B17" s="98" t="s">
        <v>89</v>
      </c>
      <c r="C17" s="99">
        <v>2.1487682448173118</v>
      </c>
      <c r="D17" s="99">
        <v>1.7309797882991216</v>
      </c>
      <c r="E17" s="99">
        <v>3.8797480331164333</v>
      </c>
    </row>
    <row r="18" spans="2:5" x14ac:dyDescent="0.25">
      <c r="B18" s="98" t="s">
        <v>90</v>
      </c>
      <c r="C18" s="99">
        <v>2.6628646995937486</v>
      </c>
      <c r="D18" s="99">
        <v>1.5956295590755774</v>
      </c>
      <c r="E18" s="99">
        <v>4.2584942586693257</v>
      </c>
    </row>
    <row r="19" spans="2:5" x14ac:dyDescent="0.25">
      <c r="B19" s="100" t="s">
        <v>91</v>
      </c>
      <c r="C19" s="99">
        <v>2.3861317245856482</v>
      </c>
      <c r="D19" s="99">
        <v>2.4029443095452443</v>
      </c>
      <c r="E19" s="99">
        <v>4.7890760341308924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4780-B5F7-4A78-82CB-CE2E7C1611F9}">
  <sheetPr codeName="Feuil12">
    <tabColor rgb="FF7030A0"/>
  </sheetPr>
  <dimension ref="A1:G13"/>
  <sheetViews>
    <sheetView showGridLines="0" zoomScale="70" zoomScaleNormal="70" workbookViewId="0">
      <selection activeCell="B25" sqref="B25"/>
    </sheetView>
  </sheetViews>
  <sheetFormatPr baseColWidth="10" defaultColWidth="11.42578125" defaultRowHeight="12.75" x14ac:dyDescent="0.2"/>
  <cols>
    <col min="1" max="1" width="4.7109375" style="101" customWidth="1"/>
    <col min="2" max="2" width="53" style="101" customWidth="1"/>
    <col min="3" max="3" width="15.85546875" style="101" customWidth="1"/>
    <col min="4" max="4" width="15.140625" style="101" customWidth="1"/>
    <col min="5" max="5" width="25" style="101" bestFit="1" customWidth="1"/>
    <col min="6" max="6" width="11.42578125" style="101"/>
    <col min="7" max="7" width="83.42578125" style="101" customWidth="1"/>
    <col min="8" max="16384" width="11.42578125" style="101"/>
  </cols>
  <sheetData>
    <row r="1" spans="1:7" ht="21.75" customHeight="1" x14ac:dyDescent="0.25">
      <c r="B1" s="102" t="s">
        <v>109</v>
      </c>
    </row>
    <row r="2" spans="1:7" ht="21.75" customHeight="1" x14ac:dyDescent="0.25">
      <c r="A2" s="103"/>
    </row>
    <row r="3" spans="1:7" s="104" customFormat="1" ht="21.75" customHeight="1" x14ac:dyDescent="0.25">
      <c r="B3" s="105"/>
    </row>
    <row r="4" spans="1:7" s="104" customFormat="1" ht="17.100000000000001" customHeight="1" x14ac:dyDescent="0.25">
      <c r="B4" s="105"/>
    </row>
    <row r="5" spans="1:7" s="106" customFormat="1" ht="39.75" customHeight="1" x14ac:dyDescent="0.25">
      <c r="B5" s="107"/>
      <c r="C5" s="108" t="s">
        <v>25</v>
      </c>
      <c r="D5" s="108" t="s">
        <v>92</v>
      </c>
      <c r="E5" s="108" t="s">
        <v>93</v>
      </c>
    </row>
    <row r="6" spans="1:7" s="109" customFormat="1" ht="33" customHeight="1" x14ac:dyDescent="0.25">
      <c r="B6" s="110" t="s">
        <v>94</v>
      </c>
      <c r="C6" s="111">
        <f>'Types d''employeurs'!C13</f>
        <v>39273</v>
      </c>
      <c r="D6" s="111">
        <f>'Types d''employeurs'!E13</f>
        <v>41855</v>
      </c>
      <c r="E6" s="111">
        <v>46343</v>
      </c>
    </row>
    <row r="7" spans="1:7" x14ac:dyDescent="0.2">
      <c r="A7" s="112"/>
      <c r="B7" s="112"/>
      <c r="C7" s="113"/>
      <c r="D7" s="113"/>
      <c r="E7" s="113"/>
    </row>
    <row r="8" spans="1:7" ht="15" x14ac:dyDescent="0.2">
      <c r="A8" s="112"/>
      <c r="B8" s="112"/>
      <c r="G8" s="114"/>
    </row>
    <row r="9" spans="1:7" x14ac:dyDescent="0.2">
      <c r="A9" s="115"/>
      <c r="B9" s="115"/>
      <c r="C9" s="115"/>
      <c r="D9" s="115"/>
      <c r="E9" s="115"/>
      <c r="F9" s="115"/>
    </row>
    <row r="10" spans="1:7" ht="21" x14ac:dyDescent="0.2">
      <c r="A10" s="115"/>
      <c r="B10" s="116" t="s">
        <v>110</v>
      </c>
      <c r="C10" s="115"/>
      <c r="D10" s="115"/>
      <c r="E10" s="115"/>
      <c r="F10" s="115"/>
      <c r="G10" s="115"/>
    </row>
    <row r="11" spans="1:7" ht="21" x14ac:dyDescent="0.2">
      <c r="A11" s="115"/>
      <c r="B11" s="116" t="str">
        <f>"                                     "&amp;E6-C6&amp;" (="&amp;E6&amp;"-"&amp;C6&amp;")  employeurs ne sont qu'à l'Ircantec,"</f>
        <v xml:space="preserve">                                     7070 (=46343-39273)  employeurs ne sont qu'à l'Ircantec,</v>
      </c>
      <c r="C11" s="115"/>
      <c r="D11" s="115"/>
      <c r="E11" s="115"/>
      <c r="F11" s="115"/>
      <c r="G11" s="115"/>
    </row>
    <row r="12" spans="1:7" ht="21" x14ac:dyDescent="0.2">
      <c r="A12" s="115"/>
      <c r="B12" s="116" t="str">
        <f>"                                     "&amp;E6-D6&amp;" (= "&amp;E6&amp;"-"&amp;D6&amp;") ne sont qu'à la CNRACL et "</f>
        <v xml:space="preserve">                                     4488 (= 46343-41855) ne sont qu'à la CNRACL et </v>
      </c>
      <c r="C12" s="115"/>
      <c r="D12" s="115"/>
      <c r="E12" s="115"/>
      <c r="F12" s="115"/>
      <c r="G12" s="115"/>
    </row>
    <row r="13" spans="1:7" ht="21" x14ac:dyDescent="0.2">
      <c r="A13" s="115"/>
      <c r="B13" s="116" t="str">
        <f>"                                     "&amp;C6+D6-E6 &amp;" sont à la fois à la CNRACL et à l'Ircantec."</f>
        <v xml:space="preserve">                                     34785 sont à la fois à la CNRACL et à l'Ircantec.</v>
      </c>
      <c r="C13" s="115"/>
      <c r="D13" s="115"/>
      <c r="E13" s="115"/>
      <c r="F13" s="115"/>
      <c r="G13" s="115"/>
    </row>
  </sheetData>
  <printOptions horizontalCentered="1"/>
  <pageMargins left="0.78740157480314965" right="0.78740157480314965" top="0.78740157480314965" bottom="0.78740157480314965" header="0.4921259845" footer="0.4921259845"/>
  <pageSetup paperSize="9" orientation="portrait" r:id="rId1"/>
  <headerFooter alignWithMargins="0">
    <oddFooter>&amp;L_x000D_&amp;1#&amp;"Aptos"&amp;10&amp;KFF0000 Interne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F719F-A8FA-4F95-8126-0A00F533A2EF}">
  <sheetPr codeName="Feuil10">
    <tabColor rgb="FF7030A0"/>
  </sheetPr>
  <dimension ref="A1:T11"/>
  <sheetViews>
    <sheetView showGridLines="0" zoomScale="80" zoomScaleNormal="80" workbookViewId="0">
      <selection activeCell="B3" sqref="B3"/>
    </sheetView>
  </sheetViews>
  <sheetFormatPr baseColWidth="10" defaultColWidth="11.42578125" defaultRowHeight="15.75" x14ac:dyDescent="0.25"/>
  <cols>
    <col min="1" max="1" width="2.5703125" style="133" customWidth="1"/>
    <col min="2" max="2" width="11.28515625" style="101" customWidth="1"/>
    <col min="3" max="3" width="25" style="101" bestFit="1" customWidth="1"/>
    <col min="4" max="10" width="11.5703125" style="101" bestFit="1" customWidth="1"/>
    <col min="11" max="11" width="13" style="101" bestFit="1" customWidth="1"/>
    <col min="12" max="19" width="11.5703125" style="101" bestFit="1" customWidth="1"/>
    <col min="20" max="16384" width="11.42578125" style="101"/>
  </cols>
  <sheetData>
    <row r="1" spans="1:20" ht="21.75" customHeight="1" x14ac:dyDescent="0.25">
      <c r="A1" s="117"/>
      <c r="B1" s="118" t="s">
        <v>114</v>
      </c>
      <c r="C1" s="119"/>
      <c r="D1" s="119"/>
      <c r="E1" s="119"/>
      <c r="F1" s="119"/>
    </row>
    <row r="2" spans="1:20" ht="21.75" customHeight="1" x14ac:dyDescent="0.25">
      <c r="A2" s="117"/>
      <c r="B2" s="103"/>
    </row>
    <row r="3" spans="1:20" s="104" customFormat="1" ht="21.75" customHeight="1" x14ac:dyDescent="0.25">
      <c r="A3" s="117"/>
      <c r="C3" s="105"/>
      <c r="D3" s="120"/>
    </row>
    <row r="4" spans="1:20" s="104" customFormat="1" ht="17.100000000000001" customHeight="1" x14ac:dyDescent="0.25">
      <c r="A4" s="121"/>
      <c r="C4" s="105"/>
      <c r="D4" s="122"/>
    </row>
    <row r="5" spans="1:20" s="106" customFormat="1" ht="39.75" customHeight="1" x14ac:dyDescent="0.25">
      <c r="A5" s="123"/>
      <c r="C5" s="105"/>
      <c r="D5" s="124">
        <v>2009</v>
      </c>
      <c r="E5" s="124">
        <v>2010</v>
      </c>
      <c r="F5" s="124">
        <v>2011</v>
      </c>
      <c r="G5" s="124">
        <v>2012</v>
      </c>
      <c r="H5" s="124">
        <v>2013</v>
      </c>
      <c r="I5" s="124">
        <v>2014</v>
      </c>
      <c r="J5" s="124">
        <v>2015</v>
      </c>
      <c r="K5" s="124">
        <v>2016</v>
      </c>
      <c r="L5" s="124">
        <v>2017</v>
      </c>
      <c r="M5" s="124">
        <v>2018</v>
      </c>
      <c r="N5" s="124">
        <v>2019</v>
      </c>
      <c r="O5" s="124">
        <v>2020</v>
      </c>
      <c r="P5" s="124">
        <v>2021</v>
      </c>
      <c r="Q5" s="124">
        <v>2022</v>
      </c>
      <c r="R5" s="124">
        <v>2023</v>
      </c>
      <c r="S5" s="124">
        <v>2024</v>
      </c>
      <c r="T5" s="125">
        <v>2024</v>
      </c>
    </row>
    <row r="6" spans="1:20" s="109" customFormat="1" ht="33" customHeight="1" x14ac:dyDescent="0.25">
      <c r="A6" s="123"/>
      <c r="C6" s="126" t="s">
        <v>95</v>
      </c>
      <c r="D6" s="126">
        <v>44624</v>
      </c>
      <c r="E6" s="126">
        <v>44587</v>
      </c>
      <c r="F6" s="126">
        <v>44205</v>
      </c>
      <c r="G6" s="126">
        <v>44479</v>
      </c>
      <c r="H6" s="126">
        <v>44306</v>
      </c>
      <c r="I6" s="126">
        <v>43941</v>
      </c>
      <c r="J6" s="126">
        <v>43959</v>
      </c>
      <c r="K6" s="126">
        <v>42207</v>
      </c>
      <c r="L6" s="126">
        <v>41635</v>
      </c>
      <c r="M6" s="126">
        <v>41038</v>
      </c>
      <c r="N6" s="126">
        <v>40490</v>
      </c>
      <c r="O6" s="126">
        <v>40183</v>
      </c>
      <c r="P6" s="126">
        <v>39924</v>
      </c>
      <c r="Q6" s="126">
        <v>39680</v>
      </c>
      <c r="R6" s="126">
        <v>39512</v>
      </c>
      <c r="S6" s="127">
        <v>39273</v>
      </c>
      <c r="T6" s="125">
        <f>'Effectif employeurs'!C6</f>
        <v>39273</v>
      </c>
    </row>
    <row r="7" spans="1:20" s="109" customFormat="1" ht="33" customHeight="1" x14ac:dyDescent="0.25">
      <c r="A7" s="123"/>
      <c r="C7" s="128" t="s">
        <v>96</v>
      </c>
      <c r="D7" s="128">
        <v>49081</v>
      </c>
      <c r="E7" s="128">
        <v>48971</v>
      </c>
      <c r="F7" s="128">
        <v>48746</v>
      </c>
      <c r="G7" s="128">
        <v>48420</v>
      </c>
      <c r="H7" s="128">
        <v>48159</v>
      </c>
      <c r="I7" s="128">
        <v>47615</v>
      </c>
      <c r="J7" s="128">
        <v>47123</v>
      </c>
      <c r="K7" s="128">
        <v>46299</v>
      </c>
      <c r="L7" s="128">
        <v>44512</v>
      </c>
      <c r="M7" s="128">
        <v>43839</v>
      </c>
      <c r="N7" s="128">
        <v>42898</v>
      </c>
      <c r="O7" s="128">
        <v>42287</v>
      </c>
      <c r="P7" s="128">
        <v>41016</v>
      </c>
      <c r="Q7" s="128">
        <v>42231</v>
      </c>
      <c r="R7" s="128">
        <v>42074</v>
      </c>
      <c r="S7" s="129">
        <v>41855</v>
      </c>
      <c r="T7" s="125">
        <f>'Effectif employeurs'!D6</f>
        <v>41855</v>
      </c>
    </row>
    <row r="8" spans="1:20" ht="15" x14ac:dyDescent="0.2">
      <c r="A8" s="123"/>
      <c r="B8" s="112"/>
      <c r="C8" s="112"/>
      <c r="D8" s="130"/>
      <c r="E8" s="130"/>
      <c r="P8" s="105"/>
    </row>
    <row r="9" spans="1:20" ht="15" x14ac:dyDescent="0.25">
      <c r="A9" s="123"/>
      <c r="B9" s="112"/>
      <c r="C9" s="112"/>
      <c r="D9" s="130"/>
      <c r="E9" s="130"/>
      <c r="H9" s="131"/>
      <c r="I9" s="132"/>
    </row>
    <row r="10" spans="1:20" x14ac:dyDescent="0.25">
      <c r="C10" s="134"/>
      <c r="D10" s="130"/>
    </row>
    <row r="11" spans="1:20" x14ac:dyDescent="0.25">
      <c r="C11" s="135"/>
    </row>
  </sheetData>
  <printOptions horizontalCentered="1"/>
  <pageMargins left="0.78740157480314965" right="0.78740157480314965" top="0.78740157480314965" bottom="0.78740157480314965" header="0.4921259845" footer="0.4921259845"/>
  <pageSetup paperSize="9" orientation="portrait" r:id="rId1"/>
  <headerFooter alignWithMargins="0">
    <oddFooter>&amp;L_x000D_&amp;1#&amp;"Aptos"&amp;10&amp;KFF0000 Interne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C1A6-4456-4421-BC9B-B69C3CDA8A3A}">
  <sheetPr codeName="Feuil9">
    <tabColor rgb="FF002060"/>
  </sheetPr>
  <dimension ref="B1:H14"/>
  <sheetViews>
    <sheetView zoomScaleNormal="100" workbookViewId="0">
      <selection activeCell="B15" sqref="B15"/>
    </sheetView>
  </sheetViews>
  <sheetFormatPr baseColWidth="10" defaultColWidth="11.42578125" defaultRowHeight="15" x14ac:dyDescent="0.25"/>
  <cols>
    <col min="1" max="1" width="4.5703125" style="64" customWidth="1"/>
    <col min="2" max="2" width="24.7109375" style="64" customWidth="1"/>
    <col min="3" max="3" width="12.42578125" style="148" customWidth="1"/>
    <col min="4" max="4" width="8.28515625" style="147" customWidth="1"/>
    <col min="5" max="5" width="14.42578125" style="64" customWidth="1"/>
    <col min="6" max="6" width="7.85546875" style="64" customWidth="1"/>
    <col min="7" max="7" width="10.7109375" style="64" bestFit="1" customWidth="1"/>
    <col min="8" max="8" width="6.42578125" style="148" bestFit="1" customWidth="1"/>
    <col min="9" max="9" width="18.28515625" style="64" bestFit="1" customWidth="1"/>
    <col min="10" max="16384" width="11.42578125" style="64"/>
  </cols>
  <sheetData>
    <row r="1" spans="2:6" x14ac:dyDescent="0.2">
      <c r="B1" s="118" t="s">
        <v>115</v>
      </c>
      <c r="C1" s="136"/>
      <c r="D1" s="137"/>
    </row>
    <row r="3" spans="2:6" ht="15.75" x14ac:dyDescent="0.25">
      <c r="B3" s="138"/>
      <c r="C3" s="192" t="s">
        <v>25</v>
      </c>
      <c r="D3" s="193"/>
      <c r="E3" s="193" t="s">
        <v>92</v>
      </c>
      <c r="F3" s="194"/>
    </row>
    <row r="4" spans="2:6" ht="25.5" x14ac:dyDescent="0.25">
      <c r="B4" s="139" t="s">
        <v>97</v>
      </c>
      <c r="C4" s="140" t="s">
        <v>98</v>
      </c>
      <c r="D4" s="141" t="s">
        <v>99</v>
      </c>
      <c r="E4" s="140" t="s">
        <v>98</v>
      </c>
      <c r="F4" s="142" t="s">
        <v>99</v>
      </c>
    </row>
    <row r="5" spans="2:6" ht="30.75" customHeight="1" x14ac:dyDescent="0.25">
      <c r="B5" s="143" t="s">
        <v>27</v>
      </c>
      <c r="C5" s="177">
        <v>29608</v>
      </c>
      <c r="D5" s="178">
        <f>C5/$C$13</f>
        <v>0.75390217197565756</v>
      </c>
      <c r="E5" s="177">
        <v>31319</v>
      </c>
      <c r="F5" s="179">
        <f>E5/$E$13</f>
        <v>0.74827380241309283</v>
      </c>
    </row>
    <row r="6" spans="2:6" ht="30.75" customHeight="1" x14ac:dyDescent="0.25">
      <c r="B6" s="144" t="s">
        <v>31</v>
      </c>
      <c r="C6" s="180">
        <v>4973</v>
      </c>
      <c r="D6" s="181">
        <f t="shared" ref="D6:D12" si="0">C6/$C$13</f>
        <v>0.12662643546456853</v>
      </c>
      <c r="E6" s="180">
        <v>5467</v>
      </c>
      <c r="F6" s="182">
        <f t="shared" ref="F6:F12" si="1">E6/$E$13</f>
        <v>0.13061760840998685</v>
      </c>
    </row>
    <row r="7" spans="2:6" ht="30.75" customHeight="1" x14ac:dyDescent="0.25">
      <c r="B7" s="143" t="s">
        <v>30</v>
      </c>
      <c r="C7" s="183">
        <v>2546</v>
      </c>
      <c r="D7" s="184">
        <f t="shared" si="0"/>
        <v>6.4828253507498795E-2</v>
      </c>
      <c r="E7" s="183">
        <v>2588</v>
      </c>
      <c r="F7" s="179">
        <f t="shared" si="1"/>
        <v>6.183251702305579E-2</v>
      </c>
    </row>
    <row r="8" spans="2:6" ht="30.75" customHeight="1" x14ac:dyDescent="0.25">
      <c r="B8" s="144" t="s">
        <v>29</v>
      </c>
      <c r="C8" s="180">
        <v>1071</v>
      </c>
      <c r="D8" s="181">
        <f t="shared" si="0"/>
        <v>2.7270643953861431E-2</v>
      </c>
      <c r="E8" s="180">
        <v>1185</v>
      </c>
      <c r="F8" s="182">
        <f t="shared" si="1"/>
        <v>2.8312029626090075E-2</v>
      </c>
    </row>
    <row r="9" spans="2:6" ht="30.75" customHeight="1" x14ac:dyDescent="0.25">
      <c r="B9" s="143" t="s">
        <v>100</v>
      </c>
      <c r="C9" s="183">
        <v>97</v>
      </c>
      <c r="D9" s="184">
        <f t="shared" si="0"/>
        <v>2.4698902553917448E-3</v>
      </c>
      <c r="E9" s="183">
        <v>97</v>
      </c>
      <c r="F9" s="179">
        <f t="shared" si="1"/>
        <v>2.3175247879584277E-3</v>
      </c>
    </row>
    <row r="10" spans="2:6" ht="30.75" customHeight="1" x14ac:dyDescent="0.25">
      <c r="B10" s="144" t="s">
        <v>28</v>
      </c>
      <c r="C10" s="180">
        <v>95</v>
      </c>
      <c r="D10" s="181">
        <f t="shared" si="0"/>
        <v>2.4189646831156266E-3</v>
      </c>
      <c r="E10" s="180">
        <v>168</v>
      </c>
      <c r="F10" s="182">
        <f t="shared" si="1"/>
        <v>4.0138573647115041E-3</v>
      </c>
    </row>
    <row r="11" spans="2:6" ht="30.75" customHeight="1" x14ac:dyDescent="0.25">
      <c r="B11" s="143" t="s">
        <v>32</v>
      </c>
      <c r="C11" s="183">
        <v>19</v>
      </c>
      <c r="D11" s="184">
        <f t="shared" si="0"/>
        <v>4.8379293662312528E-4</v>
      </c>
      <c r="E11" s="183">
        <v>30</v>
      </c>
      <c r="F11" s="179">
        <f t="shared" si="1"/>
        <v>7.1676024369848282E-4</v>
      </c>
    </row>
    <row r="12" spans="2:6" ht="30.75" customHeight="1" x14ac:dyDescent="0.25">
      <c r="B12" s="144" t="s">
        <v>34</v>
      </c>
      <c r="C12" s="185">
        <v>864</v>
      </c>
      <c r="D12" s="186">
        <f t="shared" si="0"/>
        <v>2.1999847223283173E-2</v>
      </c>
      <c r="E12" s="185">
        <v>1001</v>
      </c>
      <c r="F12" s="182">
        <f t="shared" si="1"/>
        <v>2.3915900131406046E-2</v>
      </c>
    </row>
    <row r="13" spans="2:6" ht="15.75" x14ac:dyDescent="0.25">
      <c r="B13" s="145" t="s">
        <v>21</v>
      </c>
      <c r="C13" s="187">
        <f>SUM(C5:C12)</f>
        <v>39273</v>
      </c>
      <c r="D13" s="188">
        <f>SUM(D5:D12)</f>
        <v>1</v>
      </c>
      <c r="E13" s="187">
        <f>SUM(E5:E12)</f>
        <v>41855</v>
      </c>
      <c r="F13" s="189">
        <f>SUM(F5:F12)</f>
        <v>1</v>
      </c>
    </row>
    <row r="14" spans="2:6" x14ac:dyDescent="0.25">
      <c r="C14" s="146"/>
    </row>
  </sheetData>
  <mergeCells count="2">
    <mergeCell ref="C3:D3"/>
    <mergeCell ref="E3:F3"/>
  </mergeCells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2D1C-0062-4E7A-A629-5ED798215165}">
  <sheetPr codeName="Feuil11">
    <tabColor rgb="FFFFC000"/>
  </sheetPr>
  <dimension ref="B1:G26"/>
  <sheetViews>
    <sheetView zoomScale="90" zoomScaleNormal="90" workbookViewId="0">
      <selection activeCell="B2" sqref="B2"/>
    </sheetView>
  </sheetViews>
  <sheetFormatPr baseColWidth="10" defaultColWidth="11.42578125" defaultRowHeight="15" x14ac:dyDescent="0.25"/>
  <cols>
    <col min="1" max="1" width="2" style="20" customWidth="1"/>
    <col min="2" max="2" width="26.140625" style="20" bestFit="1" customWidth="1"/>
    <col min="3" max="3" width="11.85546875" style="20" customWidth="1"/>
    <col min="4" max="4" width="14.42578125" style="20" customWidth="1"/>
    <col min="5" max="5" width="13.140625" style="20" customWidth="1"/>
    <col min="6" max="6" width="16.140625" style="20" customWidth="1"/>
    <col min="7" max="16384" width="11.42578125" style="20"/>
  </cols>
  <sheetData>
    <row r="1" spans="2:6" x14ac:dyDescent="0.25">
      <c r="B1" s="118" t="s">
        <v>116</v>
      </c>
    </row>
    <row r="3" spans="2:6" ht="28.5" customHeight="1" x14ac:dyDescent="0.25">
      <c r="B3" s="195" t="s">
        <v>67</v>
      </c>
      <c r="C3" s="197" t="s">
        <v>25</v>
      </c>
      <c r="D3" s="198"/>
      <c r="E3" s="199" t="s">
        <v>92</v>
      </c>
      <c r="F3" s="200"/>
    </row>
    <row r="4" spans="2:6" ht="52.5" customHeight="1" x14ac:dyDescent="0.25">
      <c r="B4" s="196"/>
      <c r="C4" s="149" t="s">
        <v>101</v>
      </c>
      <c r="D4" s="149" t="s">
        <v>102</v>
      </c>
      <c r="E4" s="149" t="s">
        <v>101</v>
      </c>
      <c r="F4" s="149" t="s">
        <v>102</v>
      </c>
    </row>
    <row r="5" spans="2:6" s="64" customFormat="1" ht="19.5" customHeight="1" x14ac:dyDescent="0.25">
      <c r="B5" s="150" t="s">
        <v>78</v>
      </c>
      <c r="C5" s="151">
        <v>0.11911491355384106</v>
      </c>
      <c r="D5" s="152">
        <v>37.370671227020097</v>
      </c>
      <c r="E5" s="151">
        <v>0.11819376418587982</v>
      </c>
      <c r="F5" s="153">
        <v>29.722053769961594</v>
      </c>
    </row>
    <row r="6" spans="2:6" s="64" customFormat="1" ht="19.5" customHeight="1" x14ac:dyDescent="0.25">
      <c r="B6" s="154" t="s">
        <v>79</v>
      </c>
      <c r="C6" s="155">
        <v>8.8941511980240875E-2</v>
      </c>
      <c r="D6" s="156">
        <v>16.169481820784426</v>
      </c>
      <c r="E6" s="155">
        <v>9.4755704216939435E-2</v>
      </c>
      <c r="F6" s="157">
        <v>12.325012607160867</v>
      </c>
    </row>
    <row r="7" spans="2:6" s="64" customFormat="1" ht="19.5" customHeight="1" x14ac:dyDescent="0.25">
      <c r="B7" s="158" t="s">
        <v>80</v>
      </c>
      <c r="C7" s="159">
        <v>4.1758969266417131E-2</v>
      </c>
      <c r="D7" s="160">
        <v>47.225000000000001</v>
      </c>
      <c r="E7" s="159">
        <v>4.0831441882690243E-2</v>
      </c>
      <c r="F7" s="161">
        <v>40.145114101813924</v>
      </c>
    </row>
    <row r="8" spans="2:6" s="64" customFormat="1" ht="19.5" customHeight="1" x14ac:dyDescent="0.25">
      <c r="B8" s="154" t="s">
        <v>81</v>
      </c>
      <c r="C8" s="155">
        <v>5.6374608509663131E-2</v>
      </c>
      <c r="D8" s="156">
        <v>24.999548328816623</v>
      </c>
      <c r="E8" s="155">
        <v>5.1845657627523592E-2</v>
      </c>
      <c r="F8" s="157">
        <v>19.137327188940091</v>
      </c>
    </row>
    <row r="9" spans="2:6" s="64" customFormat="1" ht="19.5" customHeight="1" x14ac:dyDescent="0.25">
      <c r="B9" s="158" t="s">
        <v>82</v>
      </c>
      <c r="C9" s="159">
        <v>8.4027194255595454E-3</v>
      </c>
      <c r="D9" s="160">
        <v>36.493939393939392</v>
      </c>
      <c r="E9" s="159">
        <v>7.9321466969298777E-3</v>
      </c>
      <c r="F9" s="161">
        <v>15.496987951807229</v>
      </c>
    </row>
    <row r="10" spans="2:6" s="64" customFormat="1" ht="19.5" customHeight="1" x14ac:dyDescent="0.25">
      <c r="B10" s="154" t="s">
        <v>83</v>
      </c>
      <c r="C10" s="155">
        <v>0.11623761872024037</v>
      </c>
      <c r="D10" s="156">
        <v>21.763855421686745</v>
      </c>
      <c r="E10" s="155">
        <v>0.13463146577469837</v>
      </c>
      <c r="F10" s="157">
        <v>15.331499556344276</v>
      </c>
    </row>
    <row r="11" spans="2:6" s="64" customFormat="1" ht="19.5" customHeight="1" x14ac:dyDescent="0.25">
      <c r="B11" s="158" t="s">
        <v>84</v>
      </c>
      <c r="C11" s="159">
        <v>0.10449927431059507</v>
      </c>
      <c r="D11" s="160">
        <v>29.866228070175438</v>
      </c>
      <c r="E11" s="159">
        <v>0.10486202365308804</v>
      </c>
      <c r="F11" s="161">
        <v>25.320118478013214</v>
      </c>
    </row>
    <row r="12" spans="2:6" s="64" customFormat="1" ht="19.5" customHeight="1" x14ac:dyDescent="0.25">
      <c r="B12" s="154" t="s">
        <v>85</v>
      </c>
      <c r="C12" s="155">
        <v>5.0289002622666973E-2</v>
      </c>
      <c r="D12" s="156">
        <v>145.64354430379746</v>
      </c>
      <c r="E12" s="155">
        <v>4.6947795962250627E-2</v>
      </c>
      <c r="F12" s="157">
        <v>120.18320610687023</v>
      </c>
    </row>
    <row r="13" spans="2:6" s="64" customFormat="1" ht="19.5" customHeight="1" x14ac:dyDescent="0.25">
      <c r="B13" s="158" t="s">
        <v>86</v>
      </c>
      <c r="C13" s="159">
        <v>7.3409212436024746E-2</v>
      </c>
      <c r="D13" s="160">
        <v>24.998265695456123</v>
      </c>
      <c r="E13" s="159">
        <v>7.564209771831322E-2</v>
      </c>
      <c r="F13" s="161">
        <v>20.208464939987365</v>
      </c>
    </row>
    <row r="14" spans="2:6" s="64" customFormat="1" ht="19.5" customHeight="1" x14ac:dyDescent="0.25">
      <c r="B14" s="154" t="s">
        <v>87</v>
      </c>
      <c r="C14" s="155">
        <v>0.1358948896188221</v>
      </c>
      <c r="D14" s="156">
        <v>28.467303728686527</v>
      </c>
      <c r="E14" s="155">
        <v>0.12698602317524788</v>
      </c>
      <c r="F14" s="157">
        <v>21.114205079962371</v>
      </c>
    </row>
    <row r="15" spans="2:6" s="64" customFormat="1" ht="19.5" customHeight="1" x14ac:dyDescent="0.25">
      <c r="B15" s="158" t="s">
        <v>88</v>
      </c>
      <c r="C15" s="159">
        <v>0.12313803376365443</v>
      </c>
      <c r="D15" s="160">
        <v>32.028535980148881</v>
      </c>
      <c r="E15" s="159">
        <v>0.11778760004778402</v>
      </c>
      <c r="F15" s="161">
        <v>23.451318458417848</v>
      </c>
    </row>
    <row r="16" spans="2:6" s="64" customFormat="1" ht="19.5" customHeight="1" x14ac:dyDescent="0.25">
      <c r="B16" s="154" t="s">
        <v>89</v>
      </c>
      <c r="C16" s="155">
        <v>4.0460367173376109E-2</v>
      </c>
      <c r="D16" s="156">
        <v>53.095657646318436</v>
      </c>
      <c r="E16" s="155">
        <v>3.9995221598375347E-2</v>
      </c>
      <c r="F16" s="157">
        <v>40.600358422939067</v>
      </c>
    </row>
    <row r="17" spans="2:7" s="64" customFormat="1" ht="19.5" customHeight="1" x14ac:dyDescent="0.25">
      <c r="B17" s="158" t="s">
        <v>90</v>
      </c>
      <c r="C17" s="159">
        <v>3.2159498892368805E-2</v>
      </c>
      <c r="D17" s="160">
        <v>109.59303246239114</v>
      </c>
      <c r="E17" s="159">
        <v>3.1752478795842788E-2</v>
      </c>
      <c r="F17" s="161">
        <v>62.408577878103834</v>
      </c>
    </row>
    <row r="18" spans="2:7" s="64" customFormat="1" ht="19.5" customHeight="1" x14ac:dyDescent="0.25">
      <c r="B18" s="162" t="s">
        <v>103</v>
      </c>
      <c r="C18" s="163">
        <v>9.3193797265296776E-3</v>
      </c>
      <c r="D18" s="164">
        <v>145.41530054644809</v>
      </c>
      <c r="E18" s="163">
        <v>7.8365786644367455E-3</v>
      </c>
      <c r="F18" s="165">
        <v>163.40548780487805</v>
      </c>
    </row>
    <row r="19" spans="2:7" s="64" customFormat="1" ht="19.5" customHeight="1" x14ac:dyDescent="0.25">
      <c r="B19" s="166" t="s">
        <v>21</v>
      </c>
      <c r="C19" s="167">
        <f>SUM(C5:C18)</f>
        <v>0.99999999999999989</v>
      </c>
      <c r="D19" s="168">
        <v>39.228146563797011</v>
      </c>
      <c r="E19" s="167">
        <v>0.99999999999999989</v>
      </c>
      <c r="F19" s="168">
        <v>29.654760482618563</v>
      </c>
      <c r="G19" s="169"/>
    </row>
    <row r="24" spans="2:7" x14ac:dyDescent="0.25">
      <c r="C24" s="170"/>
    </row>
    <row r="25" spans="2:7" x14ac:dyDescent="0.25">
      <c r="C25" s="170"/>
    </row>
    <row r="26" spans="2:7" x14ac:dyDescent="0.25">
      <c r="C26" s="170"/>
    </row>
  </sheetData>
  <mergeCells count="3">
    <mergeCell ref="B3:B4"/>
    <mergeCell ref="C3:D3"/>
    <mergeCell ref="E3:F3"/>
  </mergeCells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D108-61FC-4DDB-9A7A-781F69F002D4}">
  <sheetPr codeName="Feuil13">
    <tabColor theme="5" tint="0.39997558519241921"/>
  </sheetPr>
  <dimension ref="B1:I21"/>
  <sheetViews>
    <sheetView workbookViewId="0">
      <selection activeCell="D24" sqref="D24"/>
    </sheetView>
  </sheetViews>
  <sheetFormatPr baseColWidth="10" defaultColWidth="11.42578125" defaultRowHeight="15" x14ac:dyDescent="0.25"/>
  <cols>
    <col min="1" max="1" width="3.140625" style="20" customWidth="1"/>
    <col min="2" max="2" width="35.85546875" style="20" customWidth="1"/>
    <col min="3" max="3" width="19" style="20" bestFit="1" customWidth="1"/>
    <col min="4" max="16384" width="11.42578125" style="20"/>
  </cols>
  <sheetData>
    <row r="1" spans="2:9" x14ac:dyDescent="0.25">
      <c r="B1" s="171" t="s">
        <v>111</v>
      </c>
      <c r="F1" s="88"/>
      <c r="G1" s="88"/>
    </row>
    <row r="3" spans="2:9" x14ac:dyDescent="0.25">
      <c r="B3" s="172" t="s">
        <v>76</v>
      </c>
      <c r="C3" s="173" t="s">
        <v>98</v>
      </c>
    </row>
    <row r="4" spans="2:9" x14ac:dyDescent="0.25">
      <c r="B4" s="174" t="s">
        <v>78</v>
      </c>
      <c r="C4" s="175">
        <v>63.975828817243681</v>
      </c>
    </row>
    <row r="5" spans="2:9" x14ac:dyDescent="0.25">
      <c r="B5" s="174" t="s">
        <v>79</v>
      </c>
      <c r="C5" s="175">
        <v>161.26264856885669</v>
      </c>
    </row>
    <row r="6" spans="2:9" x14ac:dyDescent="0.25">
      <c r="B6" s="174" t="s">
        <v>80</v>
      </c>
      <c r="C6" s="175">
        <v>52.823279775431551</v>
      </c>
    </row>
    <row r="7" spans="2:9" x14ac:dyDescent="0.25">
      <c r="B7" s="174" t="s">
        <v>81</v>
      </c>
      <c r="C7" s="175">
        <v>94.276015769664966</v>
      </c>
    </row>
    <row r="8" spans="2:9" x14ac:dyDescent="0.25">
      <c r="B8" s="174" t="s">
        <v>82</v>
      </c>
      <c r="C8" s="175">
        <v>110.53981683580479</v>
      </c>
    </row>
    <row r="9" spans="2:9" x14ac:dyDescent="0.25">
      <c r="B9" s="174" t="s">
        <v>83</v>
      </c>
      <c r="C9" s="175">
        <v>112.2701465384</v>
      </c>
    </row>
    <row r="10" spans="2:9" x14ac:dyDescent="0.25">
      <c r="B10" s="174" t="s">
        <v>84</v>
      </c>
      <c r="C10" s="175">
        <v>81.887448876746518</v>
      </c>
    </row>
    <row r="11" spans="2:9" x14ac:dyDescent="0.25">
      <c r="B11" s="174" t="s">
        <v>85</v>
      </c>
      <c r="C11" s="175">
        <v>17.310843407640331</v>
      </c>
    </row>
    <row r="12" spans="2:9" x14ac:dyDescent="0.25">
      <c r="B12" s="174" t="s">
        <v>86</v>
      </c>
      <c r="C12" s="175">
        <v>104.355865524002</v>
      </c>
      <c r="I12"/>
    </row>
    <row r="13" spans="2:9" x14ac:dyDescent="0.25">
      <c r="B13" s="174" t="s">
        <v>87</v>
      </c>
      <c r="C13" s="175">
        <v>96.396747109397381</v>
      </c>
    </row>
    <row r="14" spans="2:9" x14ac:dyDescent="0.25">
      <c r="B14" s="174" t="s">
        <v>88</v>
      </c>
      <c r="C14" s="175">
        <v>91.653101216966661</v>
      </c>
    </row>
    <row r="15" spans="2:9" x14ac:dyDescent="0.25">
      <c r="B15" s="174" t="s">
        <v>89</v>
      </c>
      <c r="C15" s="175">
        <v>45.181463171377061</v>
      </c>
    </row>
    <row r="16" spans="2:9" x14ac:dyDescent="0.25">
      <c r="B16" s="174" t="s">
        <v>90</v>
      </c>
      <c r="C16" s="175">
        <v>27.260427113370866</v>
      </c>
    </row>
    <row r="17" spans="2:3" x14ac:dyDescent="0.25">
      <c r="B17" s="174" t="s">
        <v>91</v>
      </c>
      <c r="C17" s="175">
        <v>17.798923277225629</v>
      </c>
    </row>
    <row r="21" spans="2:3" x14ac:dyDescent="0.25">
      <c r="C21" s="176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Effectifs des agents</vt:lpstr>
      <vt:lpstr>Evolution effectifs agents</vt:lpstr>
      <vt:lpstr>Pyramide ages fonctionnaires</vt:lpstr>
      <vt:lpstr>Pyramide âges salariés</vt:lpstr>
      <vt:lpstr>Agents par famille</vt:lpstr>
      <vt:lpstr>Correspondances</vt:lpstr>
      <vt:lpstr>Agents par region</vt:lpstr>
      <vt:lpstr>Effectif employeurs</vt:lpstr>
      <vt:lpstr>Evol Effectif employeurs</vt:lpstr>
      <vt:lpstr>Types d'employeurs</vt:lpstr>
      <vt:lpstr>Employeurs par region</vt:lpstr>
      <vt:lpstr>Carte - Employeurs par region</vt:lpstr>
      <vt:lpstr>'Evol Effectif employeurs'!Zone_d_impression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Lemonnier, Aurelie</dc:creator>
  <cp:lastModifiedBy>Gautier, Loïc</cp:lastModifiedBy>
  <dcterms:created xsi:type="dcterms:W3CDTF">2026-09-03T09:22:31Z</dcterms:created>
  <dcterms:modified xsi:type="dcterms:W3CDTF">2026-10-15T15:48:12Z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1e3e5-28aa-42d2-a9d5-f117a2286530_Enabled">
    <vt:lpwstr>true</vt:lpwstr>
  </property>
  <property fmtid="{D5CDD505-2E9C-101B-9397-08002B2CF9AE}" pid="3" name="MSIP_Label_94e1e3e5-28aa-42d2-a9d5-f117a2286530_SetDate">
    <vt:lpwstr>2026-09-03T09:22:36Z</vt:lpwstr>
  </property>
  <property fmtid="{D5CDD505-2E9C-101B-9397-08002B2CF9AE}" pid="4" name="MSIP_Label_94e1e3e5-28aa-42d2-a9d5-f117a2286530_Method">
    <vt:lpwstr>Standard</vt:lpwstr>
  </property>
  <property fmtid="{D5CDD505-2E9C-101B-9397-08002B2CF9AE}" pid="5" name="MSIP_Label_94e1e3e5-28aa-42d2-a9d5-f117a2286530_Name">
    <vt:lpwstr>C2-Interne avec marquage</vt:lpwstr>
  </property>
  <property fmtid="{D5CDD505-2E9C-101B-9397-08002B2CF9AE}" pid="6" name="MSIP_Label_94e1e3e5-28aa-42d2-a9d5-f117a2286530_SiteId">
    <vt:lpwstr>6eab6365-8194-49c6-a4d0-e2d1a0fbeb74</vt:lpwstr>
  </property>
  <property fmtid="{D5CDD505-2E9C-101B-9397-08002B2CF9AE}" pid="7" name="MSIP_Label_94e1e3e5-28aa-42d2-a9d5-f117a2286530_ActionId">
    <vt:lpwstr>b20ddf45-c786-4db7-a215-4a1d306ead62</vt:lpwstr>
  </property>
  <property fmtid="{D5CDD505-2E9C-101B-9397-08002B2CF9AE}" pid="8" name="MSIP_Label_94e1e3e5-28aa-42d2-a9d5-f117a2286530_ContentBits">
    <vt:lpwstr>2</vt:lpwstr>
  </property>
  <property fmtid="{D5CDD505-2E9C-101B-9397-08002B2CF9AE}" pid="9" name="MSIP_Label_94e1e3e5-28aa-42d2-a9d5-f117a2286530_Tag">
    <vt:lpwstr>10, 3, 0, 1</vt:lpwstr>
  </property>
</Properties>
</file>