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PS\PG\PGE\ETUDES-STATS\06_Publications_événements\QRS_les brèves\n°43 chiffres clés 2024 hosp CNRACL et IRCANTEC\"/>
    </mc:Choice>
  </mc:AlternateContent>
  <xr:revisionPtr revIDLastSave="0" documentId="8_{FB3C9EBB-7B47-401A-9DEE-C2E093527968}" xr6:coauthVersionLast="47" xr6:coauthVersionMax="47" xr10:uidLastSave="{00000000-0000-0000-0000-000000000000}"/>
  <bookViews>
    <workbookView xWindow="-28920" yWindow="1290" windowWidth="29040" windowHeight="15720" tabRatio="727" xr2:uid="{FE428986-204B-48DD-9339-7B6225E246DB}"/>
  </bookViews>
  <sheets>
    <sheet name="Effectifs des agents" sheetId="1" r:id="rId1"/>
    <sheet name="Evolution effectifs agents" sheetId="2" r:id="rId2"/>
    <sheet name="Pyramide ages fonctionnaires" sheetId="3" r:id="rId3"/>
    <sheet name="Pyramide âges salariés" sheetId="4" r:id="rId4"/>
    <sheet name="Agents par famille" sheetId="5" r:id="rId5"/>
    <sheet name="Correspondances" sheetId="6" state="hidden" r:id="rId6"/>
    <sheet name="Agents par region" sheetId="7" r:id="rId7"/>
    <sheet name="Effectif employeurs" sheetId="8" r:id="rId8"/>
    <sheet name="Evol Effectif employeurs" sheetId="9" r:id="rId9"/>
    <sheet name="Types d'employeurs" sheetId="10" r:id="rId10"/>
    <sheet name="Employeurs par region" sheetId="11" r:id="rId11"/>
    <sheet name="Carte - Employeurs par region" sheetId="12" r:id="rId12"/>
  </sheets>
  <definedNames>
    <definedName name="_xlnm._FilterDatabase" localSheetId="4" hidden="1">'Agents par famille'!#REF!</definedName>
    <definedName name="a" localSheetId="6">#REF!</definedName>
    <definedName name="a" localSheetId="2">#REF!</definedName>
    <definedName name="a" localSheetId="3">#REF!</definedName>
    <definedName name="a">#REF!</definedName>
    <definedName name="annee">#REF!</definedName>
    <definedName name="_xlnm.Database" localSheetId="6">#REF!</definedName>
    <definedName name="_xlnm.Database">#REF!</definedName>
    <definedName name="DDEF" localSheetId="6">#REF!</definedName>
    <definedName name="DDEF">#REF!</definedName>
    <definedName name="DDEF_P" localSheetId="6">#REF!</definedName>
    <definedName name="DDEF_P">#REF!</definedName>
    <definedName name="DDEH" localSheetId="6">#REF!</definedName>
    <definedName name="DDEH">#REF!</definedName>
    <definedName name="DDEH_P" localSheetId="6">#REF!</definedName>
    <definedName name="DDEH_P">#REF!</definedName>
    <definedName name="DDET" localSheetId="6">#REF!</definedName>
    <definedName name="DDET">#REF!</definedName>
    <definedName name="DDET_P" localSheetId="6">#REF!</definedName>
    <definedName name="DDET_P">#REF!</definedName>
    <definedName name="DDIF" localSheetId="6">#REF!</definedName>
    <definedName name="DDIF">#REF!</definedName>
    <definedName name="DDIF_P" localSheetId="6">#REF!</definedName>
    <definedName name="DDIF_P">#REF!</definedName>
    <definedName name="DDIH" localSheetId="6">#REF!</definedName>
    <definedName name="DDIH">#REF!</definedName>
    <definedName name="DDIH_P" localSheetId="6">#REF!</definedName>
    <definedName name="DDIH_P">#REF!</definedName>
    <definedName name="DDIT" localSheetId="6">#REF!</definedName>
    <definedName name="DDIT">#REF!</definedName>
    <definedName name="DDIT_P" localSheetId="6">#REF!</definedName>
    <definedName name="DDIT_P">#REF!</definedName>
    <definedName name="FTOT" localSheetId="6">#REF!</definedName>
    <definedName name="FTOT">#REF!</definedName>
    <definedName name="FTOT_P" localSheetId="6">#REF!</definedName>
    <definedName name="FTOT_P">#REF!</definedName>
    <definedName name="HTOT" localSheetId="6">#REF!</definedName>
    <definedName name="HTOT">#REF!</definedName>
    <definedName name="HTOT_P" localSheetId="6">#REF!</definedName>
    <definedName name="HTOT_P">#REF!</definedName>
    <definedName name="IDEF" localSheetId="6">#REF!</definedName>
    <definedName name="IDEF">#REF!</definedName>
    <definedName name="idef_p" localSheetId="6">#REF!</definedName>
    <definedName name="idef_p">#REF!</definedName>
    <definedName name="IDEH" localSheetId="6">#REF!</definedName>
    <definedName name="IDEH">#REF!</definedName>
    <definedName name="ideh_p" localSheetId="6">#REF!</definedName>
    <definedName name="ideh_p">#REF!</definedName>
    <definedName name="IDIF" localSheetId="6">#REF!</definedName>
    <definedName name="IDIF">#REF!</definedName>
    <definedName name="idif_p" localSheetId="6">#REF!</definedName>
    <definedName name="idif_p">#REF!</definedName>
    <definedName name="IDIH" localSheetId="6">#REF!</definedName>
    <definedName name="IDIH">#REF!</definedName>
    <definedName name="idih_p" localSheetId="6">#REF!</definedName>
    <definedName name="idih_p">#REF!</definedName>
    <definedName name="INVF" localSheetId="6">#REF!</definedName>
    <definedName name="INVF">#REF!</definedName>
    <definedName name="INVF_P" localSheetId="6">#REF!</definedName>
    <definedName name="INVF_P">#REF!</definedName>
    <definedName name="INVH" localSheetId="6">#REF!</definedName>
    <definedName name="INVH">#REF!</definedName>
    <definedName name="INVH_P" localSheetId="6">#REF!</definedName>
    <definedName name="INVH_P">#REF!</definedName>
    <definedName name="INVT" localSheetId="6">#REF!</definedName>
    <definedName name="INVT">#REF!</definedName>
    <definedName name="INVT_P" localSheetId="6">#REF!</definedName>
    <definedName name="INVT_P">#REF!</definedName>
    <definedName name="PENSTOT" localSheetId="6">#REF!</definedName>
    <definedName name="PENSTOT">#REF!</definedName>
    <definedName name="PENSTOT_P" localSheetId="6">#REF!</definedName>
    <definedName name="PENSTOT_P">#REF!</definedName>
    <definedName name="Table" localSheetId="6">#REF!</definedName>
    <definedName name="Table">#REF!</definedName>
    <definedName name="VDEF" localSheetId="6">#REF!</definedName>
    <definedName name="VDEF">#REF!</definedName>
    <definedName name="vdef_p" localSheetId="6">#REF!</definedName>
    <definedName name="vdef_p">#REF!</definedName>
    <definedName name="VDEH" localSheetId="6">#REF!</definedName>
    <definedName name="VDEH">#REF!</definedName>
    <definedName name="vdeh_p" localSheetId="6">#REF!</definedName>
    <definedName name="vdeh_p">#REF!</definedName>
    <definedName name="VDIF" localSheetId="6">#REF!</definedName>
    <definedName name="VDIF">#REF!</definedName>
    <definedName name="vdif_p" localSheetId="6">#REF!</definedName>
    <definedName name="vdif_p">#REF!</definedName>
    <definedName name="VDIH" localSheetId="6">#REF!</definedName>
    <definedName name="VDIH">#REF!</definedName>
    <definedName name="vdih_p" localSheetId="6">#REF!</definedName>
    <definedName name="vdih_p">#REF!</definedName>
    <definedName name="VIEF" localSheetId="6">#REF!</definedName>
    <definedName name="VIEF">#REF!</definedName>
    <definedName name="VIEF_P" localSheetId="6">#REF!</definedName>
    <definedName name="VIEF_P">#REF!</definedName>
    <definedName name="VIEH" localSheetId="6">#REF!</definedName>
    <definedName name="VIEH">#REF!</definedName>
    <definedName name="VIEH_P" localSheetId="6">#REF!</definedName>
    <definedName name="VIEH_P">#REF!</definedName>
    <definedName name="VIET" localSheetId="6">#REF!</definedName>
    <definedName name="VIET">#REF!</definedName>
    <definedName name="VIET_P" localSheetId="6">#REF!</definedName>
    <definedName name="VIET_P">#REF!</definedName>
    <definedName name="_xlnm.Print_Area" localSheetId="7">'Effectif employeurs'!#REF!</definedName>
    <definedName name="_xlnm.Print_Area" localSheetId="8">'Evol Effectif employeurs'!$A$1:$A$7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9" i="11" l="1"/>
  <c r="E13" i="10"/>
  <c r="C13" i="10"/>
  <c r="T7" i="9"/>
  <c r="T6" i="9"/>
  <c r="B12" i="8"/>
  <c r="D6" i="8"/>
  <c r="C6" i="8"/>
  <c r="B13" i="8" s="1"/>
  <c r="D12" i="5"/>
  <c r="C12" i="5"/>
  <c r="G58" i="4"/>
  <c r="F58" i="4"/>
  <c r="G57" i="4"/>
  <c r="F57" i="4"/>
  <c r="G56" i="4"/>
  <c r="F56" i="4"/>
  <c r="G55" i="4"/>
  <c r="F55" i="4"/>
  <c r="G54" i="4"/>
  <c r="F54" i="4"/>
  <c r="G53" i="4"/>
  <c r="F53" i="4"/>
  <c r="G52" i="4"/>
  <c r="F52" i="4"/>
  <c r="G51" i="4"/>
  <c r="F51" i="4"/>
  <c r="G50" i="4"/>
  <c r="F50" i="4"/>
  <c r="G49" i="4"/>
  <c r="F49" i="4"/>
  <c r="D49" i="4"/>
  <c r="G48" i="4"/>
  <c r="F48" i="4"/>
  <c r="G47" i="4"/>
  <c r="F47" i="4"/>
  <c r="G46" i="4"/>
  <c r="F46" i="4"/>
  <c r="D46" i="4"/>
  <c r="G45" i="4"/>
  <c r="D45" i="4"/>
  <c r="G44" i="4"/>
  <c r="D44" i="4"/>
  <c r="F43" i="4"/>
  <c r="G43" i="4"/>
  <c r="G42" i="4"/>
  <c r="F42" i="4"/>
  <c r="G41" i="4"/>
  <c r="F41" i="4"/>
  <c r="G40" i="4"/>
  <c r="F40" i="4"/>
  <c r="G39" i="4"/>
  <c r="F39" i="4"/>
  <c r="G38" i="4"/>
  <c r="F38" i="4"/>
  <c r="G37" i="4"/>
  <c r="F37" i="4"/>
  <c r="G36" i="4"/>
  <c r="F36" i="4"/>
  <c r="G35" i="4"/>
  <c r="F35" i="4"/>
  <c r="G34" i="4"/>
  <c r="F34" i="4"/>
  <c r="G33" i="4"/>
  <c r="D33" i="4"/>
  <c r="G32" i="4"/>
  <c r="D32" i="4"/>
  <c r="F31" i="4"/>
  <c r="G31" i="4"/>
  <c r="G30" i="4"/>
  <c r="D30" i="4"/>
  <c r="G29" i="4"/>
  <c r="F29" i="4"/>
  <c r="G28" i="4"/>
  <c r="F28" i="4"/>
  <c r="G27" i="4"/>
  <c r="D27" i="4"/>
  <c r="G26" i="4"/>
  <c r="F26" i="4"/>
  <c r="G25" i="4"/>
  <c r="F25" i="4"/>
  <c r="G24" i="4"/>
  <c r="F24" i="4"/>
  <c r="G23" i="4"/>
  <c r="F23" i="4"/>
  <c r="G22" i="4"/>
  <c r="F22" i="4"/>
  <c r="G21" i="4"/>
  <c r="F21" i="4"/>
  <c r="D21" i="4"/>
  <c r="G20" i="4"/>
  <c r="F20" i="4"/>
  <c r="G19" i="4"/>
  <c r="F19" i="4"/>
  <c r="G18" i="4"/>
  <c r="F18" i="4"/>
  <c r="D18" i="4"/>
  <c r="G17" i="4"/>
  <c r="F17" i="4"/>
  <c r="G16" i="4"/>
  <c r="F16" i="4"/>
  <c r="F15" i="4"/>
  <c r="D15" i="4"/>
  <c r="G14" i="4"/>
  <c r="F14" i="4"/>
  <c r="G13" i="4"/>
  <c r="D13" i="4"/>
  <c r="G12" i="4"/>
  <c r="F12" i="4"/>
  <c r="G11" i="4"/>
  <c r="D11" i="4"/>
  <c r="G10" i="4"/>
  <c r="F10" i="4"/>
  <c r="G9" i="4"/>
  <c r="F9" i="4"/>
  <c r="G8" i="4"/>
  <c r="F8" i="4"/>
  <c r="G7" i="4"/>
  <c r="F7" i="4"/>
  <c r="G6" i="4"/>
  <c r="F6" i="4"/>
  <c r="G5" i="4"/>
  <c r="F5" i="4"/>
  <c r="D5" i="4"/>
  <c r="G4" i="4"/>
  <c r="B59" i="4"/>
  <c r="D58" i="3"/>
  <c r="F58" i="3"/>
  <c r="G57" i="3"/>
  <c r="F57" i="3"/>
  <c r="D57" i="3"/>
  <c r="G56" i="3"/>
  <c r="F56" i="3"/>
  <c r="G55" i="3"/>
  <c r="F55" i="3"/>
  <c r="F54" i="3"/>
  <c r="D54" i="3"/>
  <c r="G53" i="3"/>
  <c r="F53" i="3"/>
  <c r="G52" i="3"/>
  <c r="F52" i="3"/>
  <c r="G51" i="3"/>
  <c r="F51" i="3"/>
  <c r="G50" i="3"/>
  <c r="F50" i="3"/>
  <c r="G49" i="3"/>
  <c r="F49" i="3"/>
  <c r="D49" i="3"/>
  <c r="G48" i="3"/>
  <c r="F48" i="3"/>
  <c r="G47" i="3"/>
  <c r="F47" i="3"/>
  <c r="G46" i="3"/>
  <c r="F46" i="3"/>
  <c r="D46" i="3"/>
  <c r="G45" i="3"/>
  <c r="F45" i="3"/>
  <c r="G44" i="3"/>
  <c r="F44" i="3"/>
  <c r="D44" i="3"/>
  <c r="F43" i="3"/>
  <c r="D43" i="3"/>
  <c r="G43" i="3"/>
  <c r="G42" i="3"/>
  <c r="F42" i="3"/>
  <c r="G41" i="3"/>
  <c r="F41" i="3"/>
  <c r="D41" i="3"/>
  <c r="D40" i="3"/>
  <c r="F40" i="3"/>
  <c r="G39" i="3"/>
  <c r="F39" i="3"/>
  <c r="F38" i="3"/>
  <c r="D38" i="3"/>
  <c r="G37" i="3"/>
  <c r="D37" i="3"/>
  <c r="G36" i="3"/>
  <c r="F36" i="3"/>
  <c r="G35" i="3"/>
  <c r="F35" i="3"/>
  <c r="G34" i="3"/>
  <c r="F34" i="3"/>
  <c r="G33" i="3"/>
  <c r="F33" i="3"/>
  <c r="G32" i="3"/>
  <c r="F32" i="3"/>
  <c r="D32" i="3"/>
  <c r="F31" i="3"/>
  <c r="D31" i="3"/>
  <c r="G31" i="3"/>
  <c r="G30" i="3"/>
  <c r="F30" i="3"/>
  <c r="G29" i="3"/>
  <c r="F29" i="3"/>
  <c r="D29" i="3"/>
  <c r="D28" i="3"/>
  <c r="F28" i="3"/>
  <c r="G27" i="3"/>
  <c r="F27" i="3"/>
  <c r="F26" i="3"/>
  <c r="D26" i="3"/>
  <c r="G25" i="3"/>
  <c r="F25" i="3"/>
  <c r="G24" i="3"/>
  <c r="F24" i="3"/>
  <c r="G23" i="3"/>
  <c r="F23" i="3"/>
  <c r="G22" i="3"/>
  <c r="F22" i="3"/>
  <c r="G21" i="3"/>
  <c r="F21" i="3"/>
  <c r="D21" i="3"/>
  <c r="G20" i="3"/>
  <c r="F20" i="3"/>
  <c r="G19" i="3"/>
  <c r="F19" i="3"/>
  <c r="G18" i="3"/>
  <c r="F18" i="3"/>
  <c r="D18" i="3"/>
  <c r="G17" i="3"/>
  <c r="F17" i="3"/>
  <c r="G16" i="3"/>
  <c r="F16" i="3"/>
  <c r="D16" i="3"/>
  <c r="F15" i="3"/>
  <c r="D15" i="3"/>
  <c r="G15" i="3"/>
  <c r="G14" i="3"/>
  <c r="F14" i="3"/>
  <c r="G13" i="3"/>
  <c r="F13" i="3"/>
  <c r="D13" i="3"/>
  <c r="D12" i="3"/>
  <c r="F12" i="3"/>
  <c r="G11" i="3"/>
  <c r="F11" i="3"/>
  <c r="F10" i="3"/>
  <c r="D10" i="3"/>
  <c r="G9" i="3"/>
  <c r="F9" i="3"/>
  <c r="G8" i="3"/>
  <c r="F8" i="3"/>
  <c r="G7" i="3"/>
  <c r="F7" i="3"/>
  <c r="G6" i="3"/>
  <c r="F6" i="3"/>
  <c r="G5" i="3"/>
  <c r="F5" i="3"/>
  <c r="D5" i="3"/>
  <c r="C59" i="3"/>
  <c r="B59" i="3"/>
  <c r="D59" i="3" s="1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O7" i="2"/>
  <c r="N7" i="2"/>
  <c r="M7" i="2"/>
  <c r="L7" i="2"/>
  <c r="K7" i="2"/>
  <c r="J7" i="2"/>
  <c r="I7" i="2"/>
  <c r="H7" i="2"/>
  <c r="G7" i="2"/>
  <c r="F7" i="2"/>
  <c r="E7" i="2"/>
  <c r="D7" i="2"/>
  <c r="C7" i="2"/>
  <c r="P5" i="2"/>
  <c r="P4" i="2"/>
  <c r="D9" i="1"/>
  <c r="C9" i="1"/>
  <c r="D8" i="1"/>
  <c r="C8" i="1"/>
  <c r="D6" i="10" l="1"/>
  <c r="D7" i="10"/>
  <c r="D9" i="10"/>
  <c r="D5" i="10"/>
  <c r="D11" i="10"/>
  <c r="F11" i="10"/>
  <c r="D12" i="10"/>
  <c r="F5" i="10"/>
  <c r="F9" i="10"/>
  <c r="F6" i="10"/>
  <c r="F7" i="10"/>
  <c r="D8" i="10"/>
  <c r="F8" i="10"/>
  <c r="D10" i="10"/>
  <c r="F10" i="10"/>
  <c r="F12" i="10"/>
  <c r="B11" i="8"/>
  <c r="C59" i="4"/>
  <c r="D59" i="4" s="1"/>
  <c r="D31" i="4"/>
  <c r="D43" i="4"/>
  <c r="D12" i="4"/>
  <c r="D28" i="4"/>
  <c r="D40" i="4"/>
  <c r="D56" i="4"/>
  <c r="D9" i="4"/>
  <c r="G15" i="4"/>
  <c r="D25" i="4"/>
  <c r="D37" i="4"/>
  <c r="D53" i="4"/>
  <c r="D6" i="4"/>
  <c r="D22" i="4"/>
  <c r="D34" i="4"/>
  <c r="F32" i="4"/>
  <c r="F44" i="4"/>
  <c r="D57" i="4"/>
  <c r="F13" i="4"/>
  <c r="D26" i="4"/>
  <c r="D38" i="4"/>
  <c r="D54" i="4"/>
  <c r="D7" i="4"/>
  <c r="D23" i="4"/>
  <c r="D51" i="4"/>
  <c r="D4" i="4"/>
  <c r="F4" i="4"/>
  <c r="D17" i="4"/>
  <c r="D14" i="4"/>
  <c r="D42" i="4"/>
  <c r="F45" i="4"/>
  <c r="D58" i="4"/>
  <c r="F30" i="4"/>
  <c r="D39" i="4"/>
  <c r="D55" i="4"/>
  <c r="D8" i="4"/>
  <c r="F11" i="4"/>
  <c r="D24" i="4"/>
  <c r="F27" i="4"/>
  <c r="F33" i="4"/>
  <c r="D36" i="4"/>
  <c r="D52" i="4"/>
  <c r="D50" i="4"/>
  <c r="D19" i="4"/>
  <c r="D47" i="4"/>
  <c r="D16" i="4"/>
  <c r="D29" i="4"/>
  <c r="D41" i="4"/>
  <c r="D10" i="4"/>
  <c r="D35" i="4"/>
  <c r="D20" i="4"/>
  <c r="D48" i="4"/>
  <c r="D56" i="3"/>
  <c r="D9" i="3"/>
  <c r="D25" i="3"/>
  <c r="D53" i="3"/>
  <c r="D6" i="3"/>
  <c r="G12" i="3"/>
  <c r="D22" i="3"/>
  <c r="G28" i="3"/>
  <c r="D34" i="3"/>
  <c r="F37" i="3"/>
  <c r="G40" i="3"/>
  <c r="D50" i="3"/>
  <c r="D19" i="3"/>
  <c r="D47" i="3"/>
  <c r="D7" i="3"/>
  <c r="D23" i="3"/>
  <c r="D35" i="3"/>
  <c r="D51" i="3"/>
  <c r="D4" i="3"/>
  <c r="G10" i="3"/>
  <c r="D20" i="3"/>
  <c r="G26" i="3"/>
  <c r="G38" i="3"/>
  <c r="D48" i="3"/>
  <c r="G54" i="3"/>
  <c r="F4" i="3"/>
  <c r="D17" i="3"/>
  <c r="D45" i="3"/>
  <c r="D14" i="3"/>
  <c r="D11" i="3"/>
  <c r="D27" i="3"/>
  <c r="D33" i="3"/>
  <c r="D39" i="3"/>
  <c r="D55" i="3"/>
  <c r="D30" i="3"/>
  <c r="D42" i="3"/>
  <c r="D8" i="3"/>
  <c r="D24" i="3"/>
  <c r="D36" i="3"/>
  <c r="D52" i="3"/>
  <c r="G58" i="3"/>
  <c r="G4" i="3"/>
  <c r="C7" i="1"/>
  <c r="D7" i="1"/>
  <c r="C5" i="1"/>
  <c r="D5" i="1"/>
  <c r="D13" i="10" l="1"/>
  <c r="F13" i="10"/>
</calcChain>
</file>

<file path=xl/sharedStrings.xml><?xml version="1.0" encoding="utf-8"?>
<sst xmlns="http://schemas.openxmlformats.org/spreadsheetml/2006/main" count="197" uniqueCount="120">
  <si>
    <t xml:space="preserve">Effectifs des personnels
(en milliers) </t>
  </si>
  <si>
    <t xml:space="preserve">Fonctionnaires </t>
  </si>
  <si>
    <t>Salariés*</t>
  </si>
  <si>
    <t>Hommes</t>
  </si>
  <si>
    <t>en %</t>
  </si>
  <si>
    <t>Femmes</t>
  </si>
  <si>
    <t>Ensemble</t>
  </si>
  <si>
    <t xml:space="preserve">   Ces derniers sont affiliés à l’Ircantec car ils occupent des emplois</t>
  </si>
  <si>
    <t xml:space="preserve">   à temps non complet d’une durée hebdomadaire inférieure à 28 h.</t>
  </si>
  <si>
    <t>Effectifs des personnels</t>
  </si>
  <si>
    <t>Personnels territoriaux</t>
  </si>
  <si>
    <t>Salariés</t>
  </si>
  <si>
    <t>Fonctionnaires</t>
  </si>
  <si>
    <t>Taux d'évolution</t>
  </si>
  <si>
    <t xml:space="preserve">sur 10 ans : </t>
  </si>
  <si>
    <t>évol annuelle</t>
  </si>
  <si>
    <t>évol sur 10 ans</t>
  </si>
  <si>
    <t xml:space="preserve">Age </t>
  </si>
  <si>
    <t>Homme</t>
  </si>
  <si>
    <t>Femme</t>
  </si>
  <si>
    <t>age</t>
  </si>
  <si>
    <t>TOTAL</t>
  </si>
  <si>
    <t>Cette pyramide concerne les cotisants de 15 à 69 ans et non la totalité des cotisants</t>
  </si>
  <si>
    <t>Les âges moyens hommes et femmes sont calculés sur la totalité des cotisants</t>
  </si>
  <si>
    <t>Type d'employeurs</t>
  </si>
  <si>
    <t>CNRACL</t>
  </si>
  <si>
    <t>Ircantec *</t>
  </si>
  <si>
    <t>Total</t>
  </si>
  <si>
    <t>* Un cotisant peut être présent au sein de plusieurs établissements dans l'année</t>
  </si>
  <si>
    <t>sousfamille_code</t>
  </si>
  <si>
    <t>rgt_coll</t>
  </si>
  <si>
    <t>TESS</t>
  </si>
  <si>
    <t>Ctre daction sociale</t>
  </si>
  <si>
    <t>Cette correspondance est utilisée uniquement pour l'ircantec car cette variable rgt_coll existe déjà dans la cnr</t>
  </si>
  <si>
    <t>TEIU</t>
  </si>
  <si>
    <t>Syndicats</t>
  </si>
  <si>
    <t>TEIS</t>
  </si>
  <si>
    <t>TESE</t>
  </si>
  <si>
    <t>Autres coll terr</t>
  </si>
  <si>
    <t>TENM</t>
  </si>
  <si>
    <t>TEIX</t>
  </si>
  <si>
    <t>TZ00</t>
  </si>
  <si>
    <t>TC00</t>
  </si>
  <si>
    <t>Communes</t>
  </si>
  <si>
    <t>TEED</t>
  </si>
  <si>
    <t>OPH</t>
  </si>
  <si>
    <t>TENC</t>
  </si>
  <si>
    <t>Comm de communes, de ville</t>
  </si>
  <si>
    <t>TEND</t>
  </si>
  <si>
    <t>Comm urbaines, districts</t>
  </si>
  <si>
    <t>TD00</t>
  </si>
  <si>
    <t>Departements</t>
  </si>
  <si>
    <t>TESZ</t>
  </si>
  <si>
    <t>TEDZ</t>
  </si>
  <si>
    <t>TENZ</t>
  </si>
  <si>
    <t>TEDI</t>
  </si>
  <si>
    <t>SDIS</t>
  </si>
  <si>
    <t>TEDG</t>
  </si>
  <si>
    <t>TEZ0</t>
  </si>
  <si>
    <t>TR00</t>
  </si>
  <si>
    <t>Regions</t>
  </si>
  <si>
    <t>Metropole</t>
  </si>
  <si>
    <t>TENU</t>
  </si>
  <si>
    <t>TE00</t>
  </si>
  <si>
    <t>TEIZ</t>
  </si>
  <si>
    <t>TEN0</t>
  </si>
  <si>
    <t>TER0</t>
  </si>
  <si>
    <t>TESH</t>
  </si>
  <si>
    <t>En nombre pour 100 habitants</t>
  </si>
  <si>
    <t>Region</t>
  </si>
  <si>
    <t>IRCANTEC</t>
  </si>
  <si>
    <t>Auvergne-Rhône-Alpes</t>
  </si>
  <si>
    <t>Bourgogne-Franche-Comté</t>
  </si>
  <si>
    <t>Bretagne</t>
  </si>
  <si>
    <t>Centre-Val-de-Loire</t>
  </si>
  <si>
    <t>Corse</t>
  </si>
  <si>
    <t>Grand Est</t>
  </si>
  <si>
    <t>Hauts-de-France</t>
  </si>
  <si>
    <t>Île-de-France</t>
  </si>
  <si>
    <t>Normandie</t>
  </si>
  <si>
    <t>Nouvelle-Aquitaine</t>
  </si>
  <si>
    <t>Occitanie</t>
  </si>
  <si>
    <t>Pays de la Loire</t>
  </si>
  <si>
    <t>Provence-Alpes-Côte d'Azur</t>
  </si>
  <si>
    <t>DROM - COM</t>
  </si>
  <si>
    <t>Ircantec</t>
  </si>
  <si>
    <t>Employeurs distincts</t>
  </si>
  <si>
    <t>Employeurs hospitaliers</t>
  </si>
  <si>
    <r>
      <t>É</t>
    </r>
    <r>
      <rPr>
        <b/>
        <u/>
        <sz val="12"/>
        <color theme="1"/>
        <rFont val="Arial"/>
        <family val="2"/>
      </rPr>
      <t>volution du nombre d’employeurs hospitaliers</t>
    </r>
  </si>
  <si>
    <t>Employeurs CNRACL</t>
  </si>
  <si>
    <t>Employeurs Ircantec</t>
  </si>
  <si>
    <t>Type d'établissements employeurs</t>
  </si>
  <si>
    <t>Nombre d'employeurs</t>
  </si>
  <si>
    <t>%</t>
  </si>
  <si>
    <t>Centres hébergement
personnes âgées</t>
  </si>
  <si>
    <t>Centres hospitaliers généraux</t>
  </si>
  <si>
    <t>Établissements publics
à caractère sanitaire et social</t>
  </si>
  <si>
    <t>Hôpitaux locaux</t>
  </si>
  <si>
    <t>Centres hospitaliers
régionaux et universitaires</t>
  </si>
  <si>
    <t>Centres hospitaliers spécialisés</t>
  </si>
  <si>
    <t>Centres de soins
avec/sans hébergement</t>
  </si>
  <si>
    <t>Autres employeurs hospitaliers</t>
  </si>
  <si>
    <t>répartition des employeurs</t>
  </si>
  <si>
    <t>nombre moyen d'agents par employeur</t>
  </si>
  <si>
    <t>Effectifs des personnels en 2024 (en milliers)</t>
  </si>
  <si>
    <t>Evolution 2024/2023</t>
  </si>
  <si>
    <t>Pyramide des âges des fonctionnaires en 2024</t>
  </si>
  <si>
    <t>Pyramide des âges des salariés en 2024</t>
  </si>
  <si>
    <t>Répartition des personnels hospitaliers par type d’employeurs en 2024</t>
  </si>
  <si>
    <t>Poids des personnels des collectivités hospitaliers par rapport à la population régionale 2024</t>
  </si>
  <si>
    <t>Nombre d’employeurs hospitaliers en 2024</t>
  </si>
  <si>
    <t>Aide à la lecture : 2228 employeurs territoriaux distincts sont dénombrés en 2024.</t>
  </si>
  <si>
    <t>Types d'établissements employeurs hospitaliers en 2024</t>
  </si>
  <si>
    <t>Répartition régionale des employeurs en 2024</t>
  </si>
  <si>
    <t>Nombre d’employeurs hospitaliers pour 100 000 habitants en 2024</t>
  </si>
  <si>
    <t>* L’effectif des salariés intègre 13135 fonctionnaires.</t>
  </si>
  <si>
    <t>Centres hospitaliers régionaux 
et universitaires</t>
  </si>
  <si>
    <t>Centres d'hébergement personnes âgées</t>
  </si>
  <si>
    <t>Ets publics à caractère sanitaire et social</t>
  </si>
  <si>
    <t>Centres de soins avec/sans hébergement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</si>
</sst>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0.0%"/>
    <numFmt numFmtId="167" formatCode="#,##0.0"/>
    <numFmt numFmtId="168" formatCode="#,##0_ ;\-#,##0\ "/>
    <numFmt numFmtId="169" formatCode="_-* #,##0\ _F_-;\-* #,##0\ _F_-;_-* &quot;-&quot;??\ _F_-;_-@_-"/>
    <numFmt numFmtId="170" formatCode="_-* #,##0.0_-;\-* #,##0.0_-;_-* &quot;-&quot;??_-;_-@_-"/>
    <numFmt numFmtId="171" formatCode="_-* #,##0_-;\-* #,##0_-;_-* &quot;-&quot;??_-;_-@_-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i/>
      <sz val="11"/>
      <color theme="3" tint="-0.249977111117893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2"/>
      <color theme="1"/>
      <name val="Calibri"/>
      <family val="2"/>
      <scheme val="minor"/>
    </font>
    <font>
      <b/>
      <sz val="9"/>
      <color theme="3" tint="-0.249977111117893"/>
      <name val="Arial"/>
      <family val="2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Helv"/>
    </font>
    <font>
      <sz val="10"/>
      <name val="Arial"/>
      <family val="2"/>
    </font>
    <font>
      <b/>
      <u/>
      <sz val="14"/>
      <color theme="1"/>
      <name val="Arial"/>
      <family val="2"/>
    </font>
    <font>
      <b/>
      <sz val="11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13"/>
      <name val="Arial"/>
      <family val="2"/>
    </font>
    <font>
      <sz val="12"/>
      <name val="Arial"/>
      <family val="2"/>
    </font>
    <font>
      <sz val="16"/>
      <color rgb="FF000000"/>
      <name val="Calibri"/>
      <family val="2"/>
      <scheme val="minor"/>
    </font>
    <font>
      <b/>
      <u/>
      <sz val="10"/>
      <color theme="1"/>
      <name val="Arial"/>
      <family val="2"/>
    </font>
    <font>
      <b/>
      <u/>
      <sz val="12"/>
      <color theme="1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11"/>
      <color theme="0"/>
      <name val="Arial"/>
      <family val="2"/>
    </font>
    <font>
      <b/>
      <i/>
      <sz val="10"/>
      <color theme="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i/>
      <sz val="10"/>
      <color theme="3"/>
      <name val="Calibri"/>
      <family val="2"/>
      <scheme val="minor"/>
    </font>
    <font>
      <b/>
      <sz val="9"/>
      <color theme="0" tint="-4.9989318521683403E-2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0" fontId="24" fillId="0" borderId="0"/>
  </cellStyleXfs>
  <cellXfs count="201">
    <xf numFmtId="0" fontId="0" fillId="0" borderId="0" xfId="0"/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165" fontId="9" fillId="4" borderId="3" xfId="0" applyNumberFormat="1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166" fontId="10" fillId="4" borderId="5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5" fontId="9" fillId="2" borderId="3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166" fontId="10" fillId="2" borderId="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7" fontId="5" fillId="3" borderId="6" xfId="0" applyNumberFormat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166" fontId="11" fillId="3" borderId="5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wrapText="1"/>
    </xf>
    <xf numFmtId="0" fontId="0" fillId="2" borderId="0" xfId="0" applyFill="1"/>
    <xf numFmtId="0" fontId="13" fillId="5" borderId="7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/>
    </xf>
    <xf numFmtId="0" fontId="5" fillId="2" borderId="0" xfId="0" applyFont="1" applyFill="1"/>
    <xf numFmtId="0" fontId="15" fillId="0" borderId="7" xfId="0" applyFont="1" applyBorder="1" applyAlignment="1">
      <alignment vertical="center"/>
    </xf>
    <xf numFmtId="168" fontId="16" fillId="0" borderId="7" xfId="1" applyNumberFormat="1" applyFont="1" applyBorder="1" applyAlignment="1">
      <alignment horizontal="center" vertical="center"/>
    </xf>
    <xf numFmtId="169" fontId="16" fillId="0" borderId="7" xfId="1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168" fontId="16" fillId="2" borderId="0" xfId="1" applyNumberFormat="1" applyFont="1" applyFill="1" applyBorder="1" applyAlignment="1">
      <alignment horizontal="center" vertical="center"/>
    </xf>
    <xf numFmtId="168" fontId="16" fillId="0" borderId="0" xfId="1" applyNumberFormat="1" applyFont="1" applyBorder="1" applyAlignment="1">
      <alignment horizontal="center" vertical="center"/>
    </xf>
    <xf numFmtId="168" fontId="15" fillId="0" borderId="0" xfId="1" applyNumberFormat="1" applyFont="1" applyBorder="1" applyAlignment="1">
      <alignment horizontal="center" vertical="center"/>
    </xf>
    <xf numFmtId="169" fontId="16" fillId="0" borderId="0" xfId="1" applyNumberFormat="1" applyFont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vertical="center"/>
    </xf>
    <xf numFmtId="168" fontId="16" fillId="2" borderId="15" xfId="1" applyNumberFormat="1" applyFont="1" applyFill="1" applyBorder="1" applyAlignment="1">
      <alignment horizontal="center" vertical="center"/>
    </xf>
    <xf numFmtId="166" fontId="0" fillId="2" borderId="15" xfId="2" applyNumberFormat="1" applyFont="1" applyFill="1" applyBorder="1" applyAlignment="1">
      <alignment horizontal="center"/>
    </xf>
    <xf numFmtId="166" fontId="0" fillId="2" borderId="14" xfId="2" applyNumberFormat="1" applyFont="1" applyFill="1" applyBorder="1" applyAlignment="1">
      <alignment horizontal="center" vertical="center"/>
    </xf>
    <xf numFmtId="166" fontId="0" fillId="2" borderId="16" xfId="2" applyNumberFormat="1" applyFont="1" applyFill="1" applyBorder="1" applyAlignment="1">
      <alignment horizontal="center"/>
    </xf>
    <xf numFmtId="0" fontId="15" fillId="2" borderId="0" xfId="0" applyFont="1" applyFill="1" applyAlignment="1">
      <alignment vertical="center"/>
    </xf>
    <xf numFmtId="168" fontId="15" fillId="2" borderId="0" xfId="1" applyNumberFormat="1" applyFont="1" applyFill="1" applyBorder="1" applyAlignment="1">
      <alignment horizontal="center" vertical="center"/>
    </xf>
    <xf numFmtId="169" fontId="16" fillId="2" borderId="0" xfId="1" applyNumberFormat="1" applyFont="1" applyFill="1" applyBorder="1" applyAlignment="1">
      <alignment horizontal="center" vertical="center"/>
    </xf>
    <xf numFmtId="0" fontId="6" fillId="6" borderId="0" xfId="0" applyFont="1" applyFill="1"/>
    <xf numFmtId="0" fontId="0" fillId="6" borderId="0" xfId="0" applyFill="1"/>
    <xf numFmtId="0" fontId="0" fillId="2" borderId="7" xfId="0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7" xfId="0" applyFill="1" applyBorder="1"/>
    <xf numFmtId="0" fontId="0" fillId="0" borderId="7" xfId="0" applyBorder="1"/>
    <xf numFmtId="0" fontId="4" fillId="2" borderId="0" xfId="0" applyFont="1" applyFill="1" applyAlignment="1">
      <alignment horizontal="center"/>
    </xf>
    <xf numFmtId="170" fontId="0" fillId="2" borderId="0" xfId="0" applyNumberFormat="1" applyFill="1"/>
    <xf numFmtId="165" fontId="0" fillId="2" borderId="0" xfId="0" applyNumberFormat="1" applyFill="1" applyAlignment="1">
      <alignment horizontal="center"/>
    </xf>
    <xf numFmtId="171" fontId="0" fillId="2" borderId="7" xfId="1" applyNumberFormat="1" applyFont="1" applyFill="1" applyBorder="1"/>
    <xf numFmtId="171" fontId="0" fillId="2" borderId="7" xfId="0" applyNumberFormat="1" applyFill="1" applyBorder="1"/>
    <xf numFmtId="0" fontId="0" fillId="2" borderId="0" xfId="0" applyFill="1" applyAlignment="1">
      <alignment horizontal="center" vertical="center"/>
    </xf>
    <xf numFmtId="0" fontId="4" fillId="2" borderId="0" xfId="0" applyFont="1" applyFill="1"/>
    <xf numFmtId="165" fontId="0" fillId="0" borderId="0" xfId="0" applyNumberFormat="1"/>
    <xf numFmtId="170" fontId="0" fillId="0" borderId="0" xfId="1" applyNumberFormat="1" applyFont="1" applyBorder="1"/>
    <xf numFmtId="165" fontId="0" fillId="2" borderId="0" xfId="0" applyNumberFormat="1" applyFill="1"/>
    <xf numFmtId="0" fontId="17" fillId="6" borderId="0" xfId="0" applyFont="1" applyFill="1"/>
    <xf numFmtId="0" fontId="0" fillId="6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13" fillId="7" borderId="0" xfId="0" applyFont="1" applyFill="1" applyAlignment="1">
      <alignment horizontal="left" vertical="center" wrapText="1"/>
    </xf>
    <xf numFmtId="0" fontId="13" fillId="7" borderId="0" xfId="0" applyFont="1" applyFill="1" applyAlignment="1">
      <alignment horizontal="center" vertical="center"/>
    </xf>
    <xf numFmtId="3" fontId="13" fillId="7" borderId="0" xfId="0" applyNumberFormat="1" applyFont="1" applyFill="1" applyAlignment="1">
      <alignment horizontal="center" vertical="center"/>
    </xf>
    <xf numFmtId="0" fontId="18" fillId="8" borderId="0" xfId="0" applyFont="1" applyFill="1" applyAlignment="1">
      <alignment horizontal="left" vertical="center" wrapText="1"/>
    </xf>
    <xf numFmtId="166" fontId="18" fillId="8" borderId="0" xfId="2" applyNumberFormat="1" applyFont="1" applyFill="1" applyAlignment="1">
      <alignment horizontal="center" vertical="center"/>
    </xf>
    <xf numFmtId="0" fontId="1" fillId="2" borderId="0" xfId="0" applyFont="1" applyFill="1"/>
    <xf numFmtId="166" fontId="1" fillId="2" borderId="0" xfId="2" applyNumberFormat="1" applyFont="1" applyFill="1" applyBorder="1"/>
    <xf numFmtId="166" fontId="0" fillId="2" borderId="0" xfId="0" applyNumberFormat="1" applyFill="1" applyAlignment="1">
      <alignment vertical="center"/>
    </xf>
    <xf numFmtId="0" fontId="18" fillId="2" borderId="0" xfId="0" applyFont="1" applyFill="1" applyAlignment="1">
      <alignment horizontal="left" vertical="center" wrapText="1"/>
    </xf>
    <xf numFmtId="166" fontId="18" fillId="2" borderId="0" xfId="2" applyNumberFormat="1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center" vertical="center"/>
    </xf>
    <xf numFmtId="3" fontId="13" fillId="2" borderId="0" xfId="0" applyNumberFormat="1" applyFont="1" applyFill="1" applyAlignment="1">
      <alignment horizontal="center" vertical="center"/>
    </xf>
    <xf numFmtId="166" fontId="0" fillId="2" borderId="0" xfId="2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 wrapText="1"/>
    </xf>
    <xf numFmtId="166" fontId="13" fillId="7" borderId="0" xfId="0" applyNumberFormat="1" applyFont="1" applyFill="1" applyAlignment="1">
      <alignment horizontal="center" vertical="center" wrapText="1"/>
    </xf>
    <xf numFmtId="10" fontId="0" fillId="2" borderId="0" xfId="2" applyNumberFormat="1" applyFont="1" applyFill="1" applyAlignment="1">
      <alignment vertical="center"/>
    </xf>
    <xf numFmtId="0" fontId="19" fillId="0" borderId="0" xfId="0" applyFont="1"/>
    <xf numFmtId="0" fontId="3" fillId="9" borderId="0" xfId="0" applyFont="1" applyFill="1"/>
    <xf numFmtId="0" fontId="0" fillId="9" borderId="0" xfId="0" applyFill="1"/>
    <xf numFmtId="0" fontId="12" fillId="6" borderId="0" xfId="0" applyFont="1" applyFill="1"/>
    <xf numFmtId="0" fontId="12" fillId="0" borderId="0" xfId="0" applyFont="1"/>
    <xf numFmtId="0" fontId="12" fillId="0" borderId="0" xfId="0" applyFont="1" applyAlignment="1">
      <alignment horizontal="center"/>
    </xf>
    <xf numFmtId="0" fontId="20" fillId="2" borderId="0" xfId="0" applyFont="1" applyFill="1"/>
    <xf numFmtId="0" fontId="3" fillId="2" borderId="0" xfId="0" applyFont="1" applyFill="1"/>
    <xf numFmtId="166" fontId="12" fillId="0" borderId="0" xfId="2" applyNumberFormat="1" applyFont="1" applyFill="1"/>
    <xf numFmtId="0" fontId="21" fillId="2" borderId="0" xfId="0" applyFont="1" applyFill="1"/>
    <xf numFmtId="0" fontId="22" fillId="2" borderId="0" xfId="0" applyFont="1" applyFill="1"/>
    <xf numFmtId="0" fontId="12" fillId="0" borderId="0" xfId="0" applyFont="1" applyAlignment="1">
      <alignment horizontal="left"/>
    </xf>
    <xf numFmtId="0" fontId="15" fillId="10" borderId="0" xfId="0" applyFont="1" applyFill="1" applyAlignment="1">
      <alignment horizontal="left" vertical="center" wrapText="1"/>
    </xf>
    <xf numFmtId="0" fontId="13" fillId="11" borderId="0" xfId="0" applyFont="1" applyFill="1" applyAlignment="1">
      <alignment horizontal="center" vertical="center"/>
    </xf>
    <xf numFmtId="3" fontId="13" fillId="12" borderId="0" xfId="0" applyNumberFormat="1" applyFont="1" applyFill="1" applyAlignment="1">
      <alignment horizontal="center" vertical="center"/>
    </xf>
    <xf numFmtId="3" fontId="13" fillId="13" borderId="0" xfId="0" applyNumberFormat="1" applyFont="1" applyFill="1" applyAlignment="1">
      <alignment horizontal="center" vertical="center"/>
    </xf>
    <xf numFmtId="0" fontId="12" fillId="0" borderId="7" xfId="0" applyFont="1" applyBorder="1" applyAlignment="1">
      <alignment horizontal="left"/>
    </xf>
    <xf numFmtId="2" fontId="12" fillId="0" borderId="7" xfId="1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24" fillId="0" borderId="0" xfId="3" applyFont="1"/>
    <xf numFmtId="0" fontId="25" fillId="6" borderId="0" xfId="0" applyFont="1" applyFill="1"/>
    <xf numFmtId="0" fontId="17" fillId="0" borderId="0" xfId="0" applyFont="1"/>
    <xf numFmtId="0" fontId="24" fillId="0" borderId="0" xfId="3" applyFont="1" applyAlignment="1">
      <alignment vertical="center"/>
    </xf>
    <xf numFmtId="0" fontId="26" fillId="0" borderId="0" xfId="3" applyFont="1" applyAlignment="1">
      <alignment horizontal="center" vertical="center"/>
    </xf>
    <xf numFmtId="0" fontId="27" fillId="0" borderId="0" xfId="3" applyFont="1"/>
    <xf numFmtId="0" fontId="28" fillId="0" borderId="0" xfId="3" applyFont="1" applyAlignment="1">
      <alignment horizontal="center" vertical="center"/>
    </xf>
    <xf numFmtId="0" fontId="29" fillId="5" borderId="7" xfId="3" applyFont="1" applyFill="1" applyBorder="1" applyAlignment="1">
      <alignment horizontal="center" vertical="center"/>
    </xf>
    <xf numFmtId="0" fontId="30" fillId="0" borderId="0" xfId="3" applyFont="1"/>
    <xf numFmtId="0" fontId="28" fillId="2" borderId="7" xfId="3" applyFont="1" applyFill="1" applyBorder="1" applyAlignment="1">
      <alignment horizontal="left" vertical="center"/>
    </xf>
    <xf numFmtId="171" fontId="28" fillId="2" borderId="7" xfId="1" applyNumberFormat="1" applyFont="1" applyFill="1" applyBorder="1" applyAlignment="1">
      <alignment horizontal="center" vertical="center"/>
    </xf>
    <xf numFmtId="3" fontId="24" fillId="0" borderId="0" xfId="3" applyNumberFormat="1" applyFont="1" applyAlignment="1">
      <alignment horizontal="center"/>
    </xf>
    <xf numFmtId="171" fontId="24" fillId="0" borderId="0" xfId="3" applyNumberFormat="1" applyFont="1"/>
    <xf numFmtId="0" fontId="31" fillId="0" borderId="0" xfId="3" applyFont="1"/>
    <xf numFmtId="0" fontId="24" fillId="2" borderId="0" xfId="3" applyFont="1" applyFill="1"/>
    <xf numFmtId="0" fontId="32" fillId="0" borderId="0" xfId="0" applyFont="1" applyAlignment="1">
      <alignment vertical="center"/>
    </xf>
    <xf numFmtId="0" fontId="28" fillId="0" borderId="0" xfId="3" applyFont="1" applyAlignment="1">
      <alignment horizontal="centerContinuous" vertical="center"/>
    </xf>
    <xf numFmtId="0" fontId="33" fillId="6" borderId="0" xfId="0" applyFont="1" applyFill="1"/>
    <xf numFmtId="0" fontId="24" fillId="6" borderId="0" xfId="3" applyFont="1" applyFill="1"/>
    <xf numFmtId="0" fontId="26" fillId="0" borderId="0" xfId="3" applyFont="1" applyAlignment="1">
      <alignment vertical="center"/>
    </xf>
    <xf numFmtId="0" fontId="35" fillId="0" borderId="0" xfId="3" applyFont="1" applyAlignment="1">
      <alignment horizontal="centerContinuous" vertical="center"/>
    </xf>
    <xf numFmtId="0" fontId="26" fillId="0" borderId="12" xfId="3" applyFont="1" applyBorder="1" applyAlignment="1">
      <alignment vertical="center"/>
    </xf>
    <xf numFmtId="0" fontId="36" fillId="0" borderId="0" xfId="3" applyFont="1" applyAlignment="1">
      <alignment horizontal="center" vertical="center"/>
    </xf>
    <xf numFmtId="0" fontId="26" fillId="0" borderId="7" xfId="3" applyFont="1" applyBorder="1" applyAlignment="1">
      <alignment horizontal="center" vertical="center"/>
    </xf>
    <xf numFmtId="0" fontId="37" fillId="0" borderId="0" xfId="3" applyFont="1" applyAlignment="1">
      <alignment horizontal="center" vertical="center"/>
    </xf>
    <xf numFmtId="0" fontId="26" fillId="0" borderId="17" xfId="3" applyFont="1" applyBorder="1" applyAlignment="1">
      <alignment horizontal="center" vertical="center"/>
    </xf>
    <xf numFmtId="0" fontId="26" fillId="0" borderId="18" xfId="3" applyFont="1" applyBorder="1" applyAlignment="1">
      <alignment horizontal="center" vertical="center"/>
    </xf>
    <xf numFmtId="0" fontId="26" fillId="0" borderId="11" xfId="3" applyFont="1" applyBorder="1" applyAlignment="1">
      <alignment horizontal="center" vertical="center"/>
    </xf>
    <xf numFmtId="0" fontId="26" fillId="0" borderId="19" xfId="3" applyFont="1" applyBorder="1" applyAlignment="1">
      <alignment horizontal="center" vertical="center"/>
    </xf>
    <xf numFmtId="3" fontId="19" fillId="0" borderId="0" xfId="0" applyNumberFormat="1" applyFont="1" applyAlignment="1">
      <alignment vertical="center"/>
    </xf>
    <xf numFmtId="0" fontId="26" fillId="0" borderId="0" xfId="4" applyFont="1" applyAlignment="1">
      <alignment horizontal="left"/>
    </xf>
    <xf numFmtId="0" fontId="23" fillId="0" borderId="0" xfId="3"/>
    <xf numFmtId="0" fontId="28" fillId="0" borderId="0" xfId="3" applyFont="1" applyAlignment="1">
      <alignment horizontal="center"/>
    </xf>
    <xf numFmtId="3" fontId="24" fillId="0" borderId="0" xfId="3" applyNumberFormat="1" applyFont="1"/>
    <xf numFmtId="1" fontId="24" fillId="0" borderId="0" xfId="3" applyNumberFormat="1" applyFont="1"/>
    <xf numFmtId="3" fontId="0" fillId="6" borderId="0" xfId="0" applyNumberFormat="1" applyFill="1" applyAlignment="1">
      <alignment vertical="center"/>
    </xf>
    <xf numFmtId="166" fontId="0" fillId="6" borderId="0" xfId="2" applyNumberFormat="1" applyFont="1" applyFill="1" applyAlignment="1">
      <alignment vertical="center"/>
    </xf>
    <xf numFmtId="0" fontId="0" fillId="2" borderId="20" xfId="0" applyFill="1" applyBorder="1" applyAlignment="1">
      <alignment vertical="center"/>
    </xf>
    <xf numFmtId="3" fontId="7" fillId="14" borderId="21" xfId="0" applyNumberFormat="1" applyFont="1" applyFill="1" applyBorder="1" applyAlignment="1">
      <alignment horizontal="center" vertical="center" wrapText="1"/>
    </xf>
    <xf numFmtId="166" fontId="7" fillId="14" borderId="24" xfId="2" applyNumberFormat="1" applyFont="1" applyFill="1" applyBorder="1" applyAlignment="1">
      <alignment horizontal="center" vertical="center" wrapText="1"/>
    </xf>
    <xf numFmtId="166" fontId="38" fillId="14" borderId="24" xfId="2" applyNumberFormat="1" applyFont="1" applyFill="1" applyBorder="1" applyAlignment="1">
      <alignment horizontal="center" vertical="center" wrapText="1"/>
    </xf>
    <xf numFmtId="166" fontId="38" fillId="14" borderId="25" xfId="2" applyNumberFormat="1" applyFont="1" applyFill="1" applyBorder="1" applyAlignment="1">
      <alignment horizontal="center" vertical="center" wrapText="1"/>
    </xf>
    <xf numFmtId="3" fontId="39" fillId="15" borderId="26" xfId="0" applyNumberFormat="1" applyFont="1" applyFill="1" applyBorder="1" applyAlignment="1">
      <alignment vertical="center" wrapText="1"/>
    </xf>
    <xf numFmtId="3" fontId="39" fillId="15" borderId="27" xfId="0" applyNumberFormat="1" applyFont="1" applyFill="1" applyBorder="1" applyAlignment="1">
      <alignment horizontal="right" vertical="center"/>
    </xf>
    <xf numFmtId="166" fontId="40" fillId="15" borderId="27" xfId="2" applyNumberFormat="1" applyFont="1" applyFill="1" applyBorder="1" applyAlignment="1">
      <alignment horizontal="center" vertical="center"/>
    </xf>
    <xf numFmtId="166" fontId="40" fillId="15" borderId="28" xfId="2" applyNumberFormat="1" applyFont="1" applyFill="1" applyBorder="1" applyAlignment="1">
      <alignment horizontal="center" vertical="center"/>
    </xf>
    <xf numFmtId="3" fontId="39" fillId="2" borderId="26" xfId="0" applyNumberFormat="1" applyFont="1" applyFill="1" applyBorder="1" applyAlignment="1">
      <alignment vertical="center" wrapText="1"/>
    </xf>
    <xf numFmtId="3" fontId="39" fillId="2" borderId="29" xfId="0" applyNumberFormat="1" applyFont="1" applyFill="1" applyBorder="1" applyAlignment="1">
      <alignment horizontal="right" vertical="center"/>
    </xf>
    <xf numFmtId="166" fontId="40" fillId="2" borderId="29" xfId="2" applyNumberFormat="1" applyFont="1" applyFill="1" applyBorder="1" applyAlignment="1">
      <alignment horizontal="center" vertical="center"/>
    </xf>
    <xf numFmtId="166" fontId="40" fillId="2" borderId="28" xfId="2" applyNumberFormat="1" applyFont="1" applyFill="1" applyBorder="1" applyAlignment="1">
      <alignment horizontal="center" vertical="center"/>
    </xf>
    <xf numFmtId="3" fontId="39" fillId="15" borderId="29" xfId="0" applyNumberFormat="1" applyFont="1" applyFill="1" applyBorder="1" applyAlignment="1">
      <alignment horizontal="right" vertical="center"/>
    </xf>
    <xf numFmtId="166" fontId="40" fillId="15" borderId="29" xfId="2" applyNumberFormat="1" applyFont="1" applyFill="1" applyBorder="1" applyAlignment="1">
      <alignment horizontal="center" vertical="center"/>
    </xf>
    <xf numFmtId="3" fontId="39" fillId="2" borderId="30" xfId="0" applyNumberFormat="1" applyFont="1" applyFill="1" applyBorder="1" applyAlignment="1">
      <alignment horizontal="right" vertical="center"/>
    </xf>
    <xf numFmtId="166" fontId="40" fillId="2" borderId="30" xfId="2" applyNumberFormat="1" applyFont="1" applyFill="1" applyBorder="1" applyAlignment="1">
      <alignment horizontal="center" vertical="center"/>
    </xf>
    <xf numFmtId="3" fontId="7" fillId="14" borderId="31" xfId="0" applyNumberFormat="1" applyFont="1" applyFill="1" applyBorder="1" applyAlignment="1">
      <alignment horizontal="right" vertical="center"/>
    </xf>
    <xf numFmtId="3" fontId="7" fillId="14" borderId="32" xfId="0" applyNumberFormat="1" applyFont="1" applyFill="1" applyBorder="1" applyAlignment="1">
      <alignment horizontal="right" vertical="center"/>
    </xf>
    <xf numFmtId="9" fontId="38" fillId="14" borderId="32" xfId="2" applyFont="1" applyFill="1" applyBorder="1" applyAlignment="1">
      <alignment horizontal="center" vertical="center"/>
    </xf>
    <xf numFmtId="9" fontId="38" fillId="14" borderId="33" xfId="2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166" fontId="0" fillId="2" borderId="0" xfId="2" applyNumberFormat="1" applyFont="1" applyFill="1" applyAlignment="1">
      <alignment vertical="center"/>
    </xf>
    <xf numFmtId="3" fontId="0" fillId="2" borderId="0" xfId="0" applyNumberFormat="1" applyFill="1" applyAlignment="1">
      <alignment vertical="center"/>
    </xf>
    <xf numFmtId="0" fontId="2" fillId="14" borderId="7" xfId="0" applyFont="1" applyFill="1" applyBorder="1" applyAlignment="1">
      <alignment horizontal="center" vertical="center" wrapText="1"/>
    </xf>
    <xf numFmtId="0" fontId="2" fillId="14" borderId="7" xfId="0" applyFont="1" applyFill="1" applyBorder="1" applyAlignment="1">
      <alignment horizontal="right" vertical="center"/>
    </xf>
    <xf numFmtId="1" fontId="0" fillId="2" borderId="0" xfId="0" applyNumberFormat="1" applyFill="1" applyAlignment="1">
      <alignment vertical="center"/>
    </xf>
    <xf numFmtId="10" fontId="0" fillId="2" borderId="0" xfId="2" applyNumberFormat="1" applyFont="1" applyFill="1"/>
    <xf numFmtId="0" fontId="33" fillId="2" borderId="0" xfId="0" applyFont="1" applyFill="1" applyAlignment="1">
      <alignment horizontal="left"/>
    </xf>
    <xf numFmtId="0" fontId="41" fillId="14" borderId="7" xfId="0" applyFont="1" applyFill="1" applyBorder="1" applyAlignment="1">
      <alignment horizontal="left" vertical="center" wrapText="1"/>
    </xf>
    <xf numFmtId="3" fontId="41" fillId="14" borderId="7" xfId="0" applyNumberFormat="1" applyFont="1" applyFill="1" applyBorder="1" applyAlignment="1">
      <alignment horizontal="center" vertical="center"/>
    </xf>
    <xf numFmtId="0" fontId="12" fillId="2" borderId="14" xfId="0" applyFont="1" applyFill="1" applyBorder="1"/>
    <xf numFmtId="170" fontId="12" fillId="2" borderId="7" xfId="1" applyNumberFormat="1" applyFont="1" applyFill="1" applyBorder="1" applyAlignment="1">
      <alignment horizontal="center" vertical="center"/>
    </xf>
    <xf numFmtId="0" fontId="20" fillId="0" borderId="0" xfId="0" applyFont="1"/>
    <xf numFmtId="166" fontId="43" fillId="2" borderId="34" xfId="2" applyNumberFormat="1" applyFont="1" applyFill="1" applyBorder="1" applyAlignment="1">
      <alignment horizontal="center" vertical="center"/>
    </xf>
    <xf numFmtId="1" fontId="43" fillId="2" borderId="34" xfId="2" applyNumberFormat="1" applyFont="1" applyFill="1" applyBorder="1" applyAlignment="1">
      <alignment horizontal="center" vertical="center"/>
    </xf>
    <xf numFmtId="1" fontId="43" fillId="2" borderId="8" xfId="2" applyNumberFormat="1" applyFont="1" applyFill="1" applyBorder="1" applyAlignment="1">
      <alignment horizontal="center" vertical="center"/>
    </xf>
    <xf numFmtId="166" fontId="43" fillId="15" borderId="29" xfId="2" applyNumberFormat="1" applyFont="1" applyFill="1" applyBorder="1" applyAlignment="1">
      <alignment horizontal="center" vertical="center"/>
    </xf>
    <xf numFmtId="1" fontId="43" fillId="15" borderId="29" xfId="2" applyNumberFormat="1" applyFont="1" applyFill="1" applyBorder="1" applyAlignment="1">
      <alignment horizontal="center" vertical="center"/>
    </xf>
    <xf numFmtId="1" fontId="43" fillId="15" borderId="26" xfId="2" applyNumberFormat="1" applyFont="1" applyFill="1" applyBorder="1" applyAlignment="1">
      <alignment horizontal="center" vertical="center"/>
    </xf>
    <xf numFmtId="166" fontId="43" fillId="2" borderId="29" xfId="2" applyNumberFormat="1" applyFont="1" applyFill="1" applyBorder="1" applyAlignment="1">
      <alignment horizontal="center" vertical="center"/>
    </xf>
    <xf numFmtId="1" fontId="43" fillId="2" borderId="29" xfId="2" applyNumberFormat="1" applyFont="1" applyFill="1" applyBorder="1" applyAlignment="1">
      <alignment horizontal="center" vertical="center"/>
    </xf>
    <xf numFmtId="1" fontId="43" fillId="2" borderId="26" xfId="2" applyNumberFormat="1" applyFont="1" applyFill="1" applyBorder="1" applyAlignment="1">
      <alignment horizontal="center" vertical="center"/>
    </xf>
    <xf numFmtId="166" fontId="43" fillId="15" borderId="19" xfId="2" applyNumberFormat="1" applyFont="1" applyFill="1" applyBorder="1" applyAlignment="1">
      <alignment horizontal="center" vertical="center"/>
    </xf>
    <xf numFmtId="1" fontId="43" fillId="15" borderId="19" xfId="2" applyNumberFormat="1" applyFont="1" applyFill="1" applyBorder="1" applyAlignment="1">
      <alignment horizontal="center" vertical="center"/>
    </xf>
    <xf numFmtId="1" fontId="43" fillId="15" borderId="11" xfId="2" applyNumberFormat="1" applyFont="1" applyFill="1" applyBorder="1" applyAlignment="1">
      <alignment horizontal="center" vertical="center"/>
    </xf>
    <xf numFmtId="166" fontId="44" fillId="14" borderId="7" xfId="2" applyNumberFormat="1" applyFont="1" applyFill="1" applyBorder="1" applyAlignment="1">
      <alignment horizontal="center" vertical="center"/>
    </xf>
    <xf numFmtId="1" fontId="44" fillId="14" borderId="7" xfId="2" applyNumberFormat="1" applyFont="1" applyFill="1" applyBorder="1" applyAlignment="1">
      <alignment horizontal="center" vertical="center"/>
    </xf>
    <xf numFmtId="0" fontId="42" fillId="2" borderId="10" xfId="0" applyFont="1" applyFill="1" applyBorder="1" applyAlignment="1">
      <alignment horizontal="left"/>
    </xf>
    <xf numFmtId="0" fontId="42" fillId="15" borderId="28" xfId="0" applyFont="1" applyFill="1" applyBorder="1" applyAlignment="1">
      <alignment horizontal="left"/>
    </xf>
    <xf numFmtId="0" fontId="42" fillId="2" borderId="28" xfId="0" applyFont="1" applyFill="1" applyBorder="1" applyAlignment="1">
      <alignment horizontal="left"/>
    </xf>
    <xf numFmtId="0" fontId="42" fillId="15" borderId="13" xfId="0" applyFont="1" applyFill="1" applyBorder="1" applyAlignment="1">
      <alignment horizontal="left"/>
    </xf>
    <xf numFmtId="0" fontId="13" fillId="5" borderId="8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3" fontId="2" fillId="14" borderId="21" xfId="0" applyNumberFormat="1" applyFont="1" applyFill="1" applyBorder="1" applyAlignment="1">
      <alignment horizontal="center" vertical="center"/>
    </xf>
    <xf numFmtId="3" fontId="2" fillId="14" borderId="22" xfId="0" applyNumberFormat="1" applyFont="1" applyFill="1" applyBorder="1" applyAlignment="1">
      <alignment horizontal="center" vertical="center"/>
    </xf>
    <xf numFmtId="3" fontId="2" fillId="14" borderId="23" xfId="0" applyNumberFormat="1" applyFont="1" applyFill="1" applyBorder="1" applyAlignment="1">
      <alignment horizontal="center" vertical="center"/>
    </xf>
    <xf numFmtId="0" fontId="13" fillId="14" borderId="34" xfId="0" applyFont="1" applyFill="1" applyBorder="1" applyAlignment="1">
      <alignment horizontal="center" vertical="center" wrapText="1"/>
    </xf>
    <xf numFmtId="0" fontId="13" fillId="14" borderId="19" xfId="0" applyFont="1" applyFill="1" applyBorder="1" applyAlignment="1">
      <alignment horizontal="center" vertical="center" wrapText="1"/>
    </xf>
    <xf numFmtId="0" fontId="37" fillId="14" borderId="14" xfId="0" applyFont="1" applyFill="1" applyBorder="1" applyAlignment="1">
      <alignment horizontal="center" vertical="center"/>
    </xf>
    <xf numFmtId="0" fontId="37" fillId="14" borderId="16" xfId="0" applyFont="1" applyFill="1" applyBorder="1" applyAlignment="1">
      <alignment horizontal="center" vertical="center"/>
    </xf>
    <xf numFmtId="3" fontId="37" fillId="14" borderId="14" xfId="0" applyNumberFormat="1" applyFont="1" applyFill="1" applyBorder="1" applyAlignment="1">
      <alignment horizontal="center" vertical="center"/>
    </xf>
    <xf numFmtId="3" fontId="37" fillId="14" borderId="16" xfId="0" applyNumberFormat="1" applyFont="1" applyFill="1" applyBorder="1" applyAlignment="1">
      <alignment horizontal="center" vertical="center"/>
    </xf>
  </cellXfs>
  <cellStyles count="5">
    <cellStyle name="Milliers" xfId="1" builtinId="3"/>
    <cellStyle name="Normal" xfId="0" builtinId="0"/>
    <cellStyle name="Normal 3" xfId="3" xr:uid="{A51021DE-D8B0-4215-9D29-E363FCD7C9E0}"/>
    <cellStyle name="Normal_base coll cnracl immatriculées en 2003" xfId="4" xr:uid="{E568052F-7239-4C54-871E-807139B5F047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>
                <a:solidFill>
                  <a:schemeClr val="accent1">
                    <a:lumMod val="50000"/>
                  </a:schemeClr>
                </a:solidFill>
              </a:rPr>
              <a:t>Evolution des personnels hospitaliers</a:t>
            </a:r>
          </a:p>
        </c:rich>
      </c:tx>
      <c:layout>
        <c:manualLayout>
          <c:xMode val="edge"/>
          <c:yMode val="edge"/>
          <c:x val="1.3295651813275028E-2"/>
          <c:y val="2.06718346253229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5301493633837532"/>
          <c:y val="0.21628706859403765"/>
          <c:w val="0.81387746396260285"/>
          <c:h val="0.51955153367023144"/>
        </c:manualLayout>
      </c:layout>
      <c:lineChart>
        <c:grouping val="standard"/>
        <c:varyColors val="0"/>
        <c:ser>
          <c:idx val="1"/>
          <c:order val="0"/>
          <c:tx>
            <c:strRef>
              <c:f>'Evolution effectifs agents'!$A$5</c:f>
              <c:strCache>
                <c:ptCount val="1"/>
                <c:pt idx="0">
                  <c:v>Fonctionnaires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'Evolution effectifs agents'!$C$3:$O$3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'Evolution effectifs agents'!$C$5:$O$5</c:f>
              <c:numCache>
                <c:formatCode>#\ ##0_ ;\-#\ ##0\ </c:formatCode>
                <c:ptCount val="13"/>
                <c:pt idx="0">
                  <c:v>939682</c:v>
                </c:pt>
                <c:pt idx="1">
                  <c:v>951743</c:v>
                </c:pt>
                <c:pt idx="2">
                  <c:v>955066</c:v>
                </c:pt>
                <c:pt idx="3">
                  <c:v>952552</c:v>
                </c:pt>
                <c:pt idx="4">
                  <c:v>955259</c:v>
                </c:pt>
                <c:pt idx="5">
                  <c:v>948400</c:v>
                </c:pt>
                <c:pt idx="6">
                  <c:v>939292</c:v>
                </c:pt>
                <c:pt idx="7">
                  <c:v>936242</c:v>
                </c:pt>
                <c:pt idx="8">
                  <c:v>936680</c:v>
                </c:pt>
                <c:pt idx="9">
                  <c:v>948052</c:v>
                </c:pt>
                <c:pt idx="10">
                  <c:v>972909</c:v>
                </c:pt>
                <c:pt idx="11" formatCode="_-* #\ ##0\ _F_-;\-* #\ ##0\ _F_-;_-* &quot;-&quot;??\ _F_-;_-@_-">
                  <c:v>994124</c:v>
                </c:pt>
                <c:pt idx="12" formatCode="_-* #\ ##0\ _F_-;\-* #\ ##0\ _F_-;_-* &quot;-&quot;??\ _F_-;_-@_-">
                  <c:v>1015725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DD-4892-AC27-642277908D62}"/>
            </c:ext>
          </c:extLst>
        </c:ser>
        <c:ser>
          <c:idx val="0"/>
          <c:order val="1"/>
          <c:tx>
            <c:strRef>
              <c:f>'Evolution effectifs agents'!$A$4</c:f>
              <c:strCache>
                <c:ptCount val="1"/>
                <c:pt idx="0">
                  <c:v>Salariés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'Evolution effectifs agents'!$C$3:$O$3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'Evolution effectifs agents'!$C$4:$O$4</c:f>
              <c:numCache>
                <c:formatCode>#\ ##0_ ;\-#\ ##0\ </c:formatCode>
                <c:ptCount val="13"/>
                <c:pt idx="0">
                  <c:v>521649</c:v>
                </c:pt>
                <c:pt idx="1">
                  <c:v>527401</c:v>
                </c:pt>
                <c:pt idx="2">
                  <c:v>535637</c:v>
                </c:pt>
                <c:pt idx="3">
                  <c:v>547586</c:v>
                </c:pt>
                <c:pt idx="4">
                  <c:v>559855</c:v>
                </c:pt>
                <c:pt idx="5">
                  <c:v>569744</c:v>
                </c:pt>
                <c:pt idx="6">
                  <c:v>582109</c:v>
                </c:pt>
                <c:pt idx="7">
                  <c:v>593889</c:v>
                </c:pt>
                <c:pt idx="8">
                  <c:v>634940</c:v>
                </c:pt>
                <c:pt idx="9">
                  <c:v>654691</c:v>
                </c:pt>
                <c:pt idx="10">
                  <c:v>671429</c:v>
                </c:pt>
                <c:pt idx="11" formatCode="_-* #\ ##0\ _F_-;\-* #\ ##0\ _F_-;_-* &quot;-&quot;??\ _F_-;_-@_-">
                  <c:v>671599</c:v>
                </c:pt>
                <c:pt idx="12" formatCode="_-* #\ ##0\ _F_-;\-* #\ ##0\ _F_-;_-* &quot;-&quot;??\ _F_-;_-@_-">
                  <c:v>678144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DD-4892-AC27-642277908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6448992"/>
        <c:axId val="856449352"/>
      </c:lineChart>
      <c:catAx>
        <c:axId val="85644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18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6449352"/>
        <c:crosses val="autoZero"/>
        <c:auto val="1"/>
        <c:lblAlgn val="ctr"/>
        <c:lblOffset val="100"/>
        <c:noMultiLvlLbl val="0"/>
      </c:catAx>
      <c:valAx>
        <c:axId val="856449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6448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chemeClr val="tx2"/>
                </a:solidFill>
              </a:defRPr>
            </a:pPr>
            <a:r>
              <a:rPr lang="fr-FR" sz="1600">
                <a:solidFill>
                  <a:schemeClr val="tx2"/>
                </a:solidFill>
              </a:rPr>
              <a:t>Répartition par âge des fonctionnaires</a:t>
            </a:r>
          </a:p>
        </c:rich>
      </c:tx>
      <c:layout>
        <c:manualLayout>
          <c:xMode val="edge"/>
          <c:yMode val="edge"/>
          <c:x val="0.2528487031864135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6260645301580988E-2"/>
          <c:y val="0.13053823149634422"/>
          <c:w val="0.85279860856583745"/>
          <c:h val="0.7167081475469239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'Pyramide ages fonctionnaires'!$E$3</c:f>
              <c:strCache>
                <c:ptCount val="1"/>
                <c:pt idx="0">
                  <c:v>age</c:v>
                </c:pt>
              </c:strCache>
            </c:strRef>
          </c:tx>
          <c:invertIfNegative val="0"/>
          <c:cat>
            <c:numRef>
              <c:f>'Pyramide ages fonctionnaires'!$E$4:$E$58</c:f>
              <c:numCache>
                <c:formatCode>General</c:formatCode>
                <c:ptCount val="5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  <c:pt idx="35">
                  <c:v>50</c:v>
                </c:pt>
                <c:pt idx="36">
                  <c:v>51</c:v>
                </c:pt>
                <c:pt idx="37">
                  <c:v>52</c:v>
                </c:pt>
                <c:pt idx="38">
                  <c:v>53</c:v>
                </c:pt>
                <c:pt idx="39">
                  <c:v>54</c:v>
                </c:pt>
                <c:pt idx="40">
                  <c:v>55</c:v>
                </c:pt>
                <c:pt idx="41">
                  <c:v>56</c:v>
                </c:pt>
                <c:pt idx="42">
                  <c:v>57</c:v>
                </c:pt>
                <c:pt idx="43">
                  <c:v>58</c:v>
                </c:pt>
                <c:pt idx="44">
                  <c:v>59</c:v>
                </c:pt>
                <c:pt idx="45">
                  <c:v>60</c:v>
                </c:pt>
                <c:pt idx="46">
                  <c:v>61</c:v>
                </c:pt>
                <c:pt idx="47">
                  <c:v>62</c:v>
                </c:pt>
                <c:pt idx="48">
                  <c:v>63</c:v>
                </c:pt>
                <c:pt idx="49">
                  <c:v>64</c:v>
                </c:pt>
                <c:pt idx="50">
                  <c:v>65</c:v>
                </c:pt>
                <c:pt idx="51">
                  <c:v>66</c:v>
                </c:pt>
                <c:pt idx="52">
                  <c:v>67</c:v>
                </c:pt>
                <c:pt idx="53">
                  <c:v>68</c:v>
                </c:pt>
                <c:pt idx="54">
                  <c:v>69</c:v>
                </c:pt>
              </c:numCache>
            </c:numRef>
          </c:cat>
          <c:val>
            <c:numRef>
              <c:f>'Pyramide ages fonctionnaires'!$E$4:$E$58</c:f>
              <c:numCache>
                <c:formatCode>General</c:formatCode>
                <c:ptCount val="5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  <c:pt idx="35">
                  <c:v>50</c:v>
                </c:pt>
                <c:pt idx="36">
                  <c:v>51</c:v>
                </c:pt>
                <c:pt idx="37">
                  <c:v>52</c:v>
                </c:pt>
                <c:pt idx="38">
                  <c:v>53</c:v>
                </c:pt>
                <c:pt idx="39">
                  <c:v>54</c:v>
                </c:pt>
                <c:pt idx="40">
                  <c:v>55</c:v>
                </c:pt>
                <c:pt idx="41">
                  <c:v>56</c:v>
                </c:pt>
                <c:pt idx="42">
                  <c:v>57</c:v>
                </c:pt>
                <c:pt idx="43">
                  <c:v>58</c:v>
                </c:pt>
                <c:pt idx="44">
                  <c:v>59</c:v>
                </c:pt>
                <c:pt idx="45">
                  <c:v>60</c:v>
                </c:pt>
                <c:pt idx="46">
                  <c:v>61</c:v>
                </c:pt>
                <c:pt idx="47">
                  <c:v>62</c:v>
                </c:pt>
                <c:pt idx="48">
                  <c:v>63</c:v>
                </c:pt>
                <c:pt idx="49">
                  <c:v>64</c:v>
                </c:pt>
                <c:pt idx="50">
                  <c:v>65</c:v>
                </c:pt>
                <c:pt idx="51">
                  <c:v>66</c:v>
                </c:pt>
                <c:pt idx="52">
                  <c:v>67</c:v>
                </c:pt>
                <c:pt idx="53">
                  <c:v>68</c:v>
                </c:pt>
                <c:pt idx="54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35-4873-95A6-2C96AFA25091}"/>
            </c:ext>
          </c:extLst>
        </c:ser>
        <c:ser>
          <c:idx val="1"/>
          <c:order val="1"/>
          <c:tx>
            <c:strRef>
              <c:f>'Pyramide ages fonctionnaires'!$F$3</c:f>
              <c:strCache>
                <c:ptCount val="1"/>
                <c:pt idx="0">
                  <c:v>Homme</c:v>
                </c:pt>
              </c:strCache>
            </c:strRef>
          </c:tx>
          <c:spPr>
            <a:solidFill>
              <a:srgbClr val="4472C4">
                <a:lumMod val="75000"/>
              </a:srgbClr>
            </a:solidFill>
            <a:ln>
              <a:solidFill>
                <a:srgbClr val="4472C4">
                  <a:lumMod val="50000"/>
                </a:srgbClr>
              </a:solidFill>
            </a:ln>
          </c:spPr>
          <c:invertIfNegative val="0"/>
          <c:cat>
            <c:numRef>
              <c:f>'Pyramide ages fonctionnaires'!$E$4:$E$58</c:f>
              <c:numCache>
                <c:formatCode>General</c:formatCode>
                <c:ptCount val="5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  <c:pt idx="35">
                  <c:v>50</c:v>
                </c:pt>
                <c:pt idx="36">
                  <c:v>51</c:v>
                </c:pt>
                <c:pt idx="37">
                  <c:v>52</c:v>
                </c:pt>
                <c:pt idx="38">
                  <c:v>53</c:v>
                </c:pt>
                <c:pt idx="39">
                  <c:v>54</c:v>
                </c:pt>
                <c:pt idx="40">
                  <c:v>55</c:v>
                </c:pt>
                <c:pt idx="41">
                  <c:v>56</c:v>
                </c:pt>
                <c:pt idx="42">
                  <c:v>57</c:v>
                </c:pt>
                <c:pt idx="43">
                  <c:v>58</c:v>
                </c:pt>
                <c:pt idx="44">
                  <c:v>59</c:v>
                </c:pt>
                <c:pt idx="45">
                  <c:v>60</c:v>
                </c:pt>
                <c:pt idx="46">
                  <c:v>61</c:v>
                </c:pt>
                <c:pt idx="47">
                  <c:v>62</c:v>
                </c:pt>
                <c:pt idx="48">
                  <c:v>63</c:v>
                </c:pt>
                <c:pt idx="49">
                  <c:v>64</c:v>
                </c:pt>
                <c:pt idx="50">
                  <c:v>65</c:v>
                </c:pt>
                <c:pt idx="51">
                  <c:v>66</c:v>
                </c:pt>
                <c:pt idx="52">
                  <c:v>67</c:v>
                </c:pt>
                <c:pt idx="53">
                  <c:v>68</c:v>
                </c:pt>
                <c:pt idx="54">
                  <c:v>69</c:v>
                </c:pt>
              </c:numCache>
            </c:numRef>
          </c:cat>
          <c:val>
            <c:numRef>
              <c:f>'Pyramide ages fonctionnaires'!$F$4:$F$58</c:f>
              <c:numCache>
                <c:formatCode>General</c:formatCode>
                <c:ptCount val="5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-3</c:v>
                </c:pt>
                <c:pt idx="5">
                  <c:v>-29</c:v>
                </c:pt>
                <c:pt idx="6">
                  <c:v>-218</c:v>
                </c:pt>
                <c:pt idx="7">
                  <c:v>-531</c:v>
                </c:pt>
                <c:pt idx="8">
                  <c:v>-955</c:v>
                </c:pt>
                <c:pt idx="9">
                  <c:v>-1230</c:v>
                </c:pt>
                <c:pt idx="10">
                  <c:v>-1524</c:v>
                </c:pt>
                <c:pt idx="11">
                  <c:v>-1844</c:v>
                </c:pt>
                <c:pt idx="12">
                  <c:v>-2159</c:v>
                </c:pt>
                <c:pt idx="13">
                  <c:v>-2528</c:v>
                </c:pt>
                <c:pt idx="14">
                  <c:v>-2887</c:v>
                </c:pt>
                <c:pt idx="15">
                  <c:v>-3032</c:v>
                </c:pt>
                <c:pt idx="16">
                  <c:v>-3304</c:v>
                </c:pt>
                <c:pt idx="17">
                  <c:v>-3732</c:v>
                </c:pt>
                <c:pt idx="18">
                  <c:v>-3936</c:v>
                </c:pt>
                <c:pt idx="19">
                  <c:v>-4203</c:v>
                </c:pt>
                <c:pt idx="20">
                  <c:v>-4683</c:v>
                </c:pt>
                <c:pt idx="21">
                  <c:v>-4769</c:v>
                </c:pt>
                <c:pt idx="22">
                  <c:v>-4954</c:v>
                </c:pt>
                <c:pt idx="23">
                  <c:v>-4898</c:v>
                </c:pt>
                <c:pt idx="24">
                  <c:v>-4954</c:v>
                </c:pt>
                <c:pt idx="25">
                  <c:v>-4792</c:v>
                </c:pt>
                <c:pt idx="26">
                  <c:v>-4883</c:v>
                </c:pt>
                <c:pt idx="27">
                  <c:v>-5370</c:v>
                </c:pt>
                <c:pt idx="28">
                  <c:v>-5405</c:v>
                </c:pt>
                <c:pt idx="29">
                  <c:v>-5368</c:v>
                </c:pt>
                <c:pt idx="30">
                  <c:v>-5268</c:v>
                </c:pt>
                <c:pt idx="31">
                  <c:v>-5126</c:v>
                </c:pt>
                <c:pt idx="32">
                  <c:v>-5301</c:v>
                </c:pt>
                <c:pt idx="33">
                  <c:v>-5092</c:v>
                </c:pt>
                <c:pt idx="34">
                  <c:v>-5356</c:v>
                </c:pt>
                <c:pt idx="35">
                  <c:v>-5896</c:v>
                </c:pt>
                <c:pt idx="36">
                  <c:v>-6179</c:v>
                </c:pt>
                <c:pt idx="37">
                  <c:v>-6233</c:v>
                </c:pt>
                <c:pt idx="38">
                  <c:v>-6213</c:v>
                </c:pt>
                <c:pt idx="39">
                  <c:v>-5795</c:v>
                </c:pt>
                <c:pt idx="40">
                  <c:v>-5770</c:v>
                </c:pt>
                <c:pt idx="41">
                  <c:v>-5637</c:v>
                </c:pt>
                <c:pt idx="42">
                  <c:v>-5445</c:v>
                </c:pt>
                <c:pt idx="43">
                  <c:v>-5428</c:v>
                </c:pt>
                <c:pt idx="44">
                  <c:v>-5194</c:v>
                </c:pt>
                <c:pt idx="45">
                  <c:v>-4433</c:v>
                </c:pt>
                <c:pt idx="46">
                  <c:v>-3560</c:v>
                </c:pt>
                <c:pt idx="47">
                  <c:v>-2225</c:v>
                </c:pt>
                <c:pt idx="48">
                  <c:v>-1235</c:v>
                </c:pt>
                <c:pt idx="49">
                  <c:v>-780</c:v>
                </c:pt>
                <c:pt idx="50">
                  <c:v>-472</c:v>
                </c:pt>
                <c:pt idx="51">
                  <c:v>-274</c:v>
                </c:pt>
                <c:pt idx="52">
                  <c:v>-81</c:v>
                </c:pt>
                <c:pt idx="53">
                  <c:v>-35</c:v>
                </c:pt>
                <c:pt idx="54">
                  <c:v>-11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35-4873-95A6-2C96AFA25091}"/>
            </c:ext>
          </c:extLst>
        </c:ser>
        <c:ser>
          <c:idx val="2"/>
          <c:order val="2"/>
          <c:tx>
            <c:strRef>
              <c:f>'Pyramide ages fonctionnaires'!$G$3</c:f>
              <c:strCache>
                <c:ptCount val="1"/>
                <c:pt idx="0">
                  <c:v>Femme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C00000"/>
              </a:solidFill>
            </a:ln>
          </c:spPr>
          <c:invertIfNegative val="0"/>
          <c:cat>
            <c:numRef>
              <c:f>'Pyramide ages fonctionnaires'!$E$4:$E$58</c:f>
              <c:numCache>
                <c:formatCode>General</c:formatCode>
                <c:ptCount val="5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  <c:pt idx="35">
                  <c:v>50</c:v>
                </c:pt>
                <c:pt idx="36">
                  <c:v>51</c:v>
                </c:pt>
                <c:pt idx="37">
                  <c:v>52</c:v>
                </c:pt>
                <c:pt idx="38">
                  <c:v>53</c:v>
                </c:pt>
                <c:pt idx="39">
                  <c:v>54</c:v>
                </c:pt>
                <c:pt idx="40">
                  <c:v>55</c:v>
                </c:pt>
                <c:pt idx="41">
                  <c:v>56</c:v>
                </c:pt>
                <c:pt idx="42">
                  <c:v>57</c:v>
                </c:pt>
                <c:pt idx="43">
                  <c:v>58</c:v>
                </c:pt>
                <c:pt idx="44">
                  <c:v>59</c:v>
                </c:pt>
                <c:pt idx="45">
                  <c:v>60</c:v>
                </c:pt>
                <c:pt idx="46">
                  <c:v>61</c:v>
                </c:pt>
                <c:pt idx="47">
                  <c:v>62</c:v>
                </c:pt>
                <c:pt idx="48">
                  <c:v>63</c:v>
                </c:pt>
                <c:pt idx="49">
                  <c:v>64</c:v>
                </c:pt>
                <c:pt idx="50">
                  <c:v>65</c:v>
                </c:pt>
                <c:pt idx="51">
                  <c:v>66</c:v>
                </c:pt>
                <c:pt idx="52">
                  <c:v>67</c:v>
                </c:pt>
                <c:pt idx="53">
                  <c:v>68</c:v>
                </c:pt>
                <c:pt idx="54">
                  <c:v>69</c:v>
                </c:pt>
              </c:numCache>
            </c:numRef>
          </c:cat>
          <c:val>
            <c:numRef>
              <c:f>'Pyramide ages fonctionnaires'!$G$4:$G$58</c:f>
              <c:numCache>
                <c:formatCode>General</c:formatCode>
                <c:ptCount val="5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150</c:v>
                </c:pt>
                <c:pt idx="6">
                  <c:v>1295</c:v>
                </c:pt>
                <c:pt idx="7">
                  <c:v>3702</c:v>
                </c:pt>
                <c:pt idx="8">
                  <c:v>6205</c:v>
                </c:pt>
                <c:pt idx="9">
                  <c:v>8091</c:v>
                </c:pt>
                <c:pt idx="10">
                  <c:v>9929</c:v>
                </c:pt>
                <c:pt idx="11">
                  <c:v>11807</c:v>
                </c:pt>
                <c:pt idx="12">
                  <c:v>13321</c:v>
                </c:pt>
                <c:pt idx="13">
                  <c:v>14891</c:v>
                </c:pt>
                <c:pt idx="14">
                  <c:v>15834</c:v>
                </c:pt>
                <c:pt idx="15">
                  <c:v>15896</c:v>
                </c:pt>
                <c:pt idx="16">
                  <c:v>16580</c:v>
                </c:pt>
                <c:pt idx="17">
                  <c:v>18499</c:v>
                </c:pt>
                <c:pt idx="18">
                  <c:v>20175</c:v>
                </c:pt>
                <c:pt idx="19">
                  <c:v>21379</c:v>
                </c:pt>
                <c:pt idx="20">
                  <c:v>23172</c:v>
                </c:pt>
                <c:pt idx="21">
                  <c:v>24223</c:v>
                </c:pt>
                <c:pt idx="22">
                  <c:v>24724</c:v>
                </c:pt>
                <c:pt idx="23">
                  <c:v>25295</c:v>
                </c:pt>
                <c:pt idx="24">
                  <c:v>25468</c:v>
                </c:pt>
                <c:pt idx="25">
                  <c:v>24867</c:v>
                </c:pt>
                <c:pt idx="26">
                  <c:v>24798</c:v>
                </c:pt>
                <c:pt idx="27">
                  <c:v>26881</c:v>
                </c:pt>
                <c:pt idx="28">
                  <c:v>26887</c:v>
                </c:pt>
                <c:pt idx="29">
                  <c:v>26828</c:v>
                </c:pt>
                <c:pt idx="30">
                  <c:v>25402</c:v>
                </c:pt>
                <c:pt idx="31">
                  <c:v>24143</c:v>
                </c:pt>
                <c:pt idx="32">
                  <c:v>23571</c:v>
                </c:pt>
                <c:pt idx="33">
                  <c:v>22790</c:v>
                </c:pt>
                <c:pt idx="34">
                  <c:v>23247</c:v>
                </c:pt>
                <c:pt idx="35">
                  <c:v>24420</c:v>
                </c:pt>
                <c:pt idx="36">
                  <c:v>26070</c:v>
                </c:pt>
                <c:pt idx="37">
                  <c:v>26865</c:v>
                </c:pt>
                <c:pt idx="38">
                  <c:v>26770</c:v>
                </c:pt>
                <c:pt idx="39">
                  <c:v>25294</c:v>
                </c:pt>
                <c:pt idx="40">
                  <c:v>24816</c:v>
                </c:pt>
                <c:pt idx="41">
                  <c:v>24074</c:v>
                </c:pt>
                <c:pt idx="42">
                  <c:v>22518</c:v>
                </c:pt>
                <c:pt idx="43">
                  <c:v>20888</c:v>
                </c:pt>
                <c:pt idx="44">
                  <c:v>18761</c:v>
                </c:pt>
                <c:pt idx="45">
                  <c:v>16674</c:v>
                </c:pt>
                <c:pt idx="46">
                  <c:v>13273</c:v>
                </c:pt>
                <c:pt idx="47">
                  <c:v>8070</c:v>
                </c:pt>
                <c:pt idx="48">
                  <c:v>3744</c:v>
                </c:pt>
                <c:pt idx="49">
                  <c:v>2052</c:v>
                </c:pt>
                <c:pt idx="50">
                  <c:v>1148</c:v>
                </c:pt>
                <c:pt idx="51">
                  <c:v>740</c:v>
                </c:pt>
                <c:pt idx="52">
                  <c:v>159</c:v>
                </c:pt>
                <c:pt idx="53">
                  <c:v>62</c:v>
                </c:pt>
                <c:pt idx="54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35-4873-95A6-2C96AFA25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5521280"/>
        <c:axId val="165539840"/>
      </c:barChart>
      <c:catAx>
        <c:axId val="16552128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1100">
                    <a:solidFill>
                      <a:schemeClr val="tx2"/>
                    </a:solidFill>
                  </a:defRPr>
                </a:pPr>
                <a:r>
                  <a:rPr lang="fr-FR" sz="1100">
                    <a:solidFill>
                      <a:schemeClr val="tx2"/>
                    </a:solidFill>
                    <a:latin typeface="Calibri"/>
                    <a:cs typeface="Calibri"/>
                  </a:rPr>
                  <a:t>Â</a:t>
                </a:r>
                <a:r>
                  <a:rPr lang="fr-FR" sz="1100">
                    <a:solidFill>
                      <a:schemeClr val="tx2"/>
                    </a:solidFill>
                  </a:rPr>
                  <a:t>ges</a:t>
                </a:r>
              </a:p>
            </c:rich>
          </c:tx>
          <c:layout>
            <c:manualLayout>
              <c:xMode val="edge"/>
              <c:yMode val="edge"/>
              <c:x val="5.0038192125403898E-2"/>
              <c:y val="5.0534814011588158E-2"/>
            </c:manualLayout>
          </c:layout>
          <c:overlay val="0"/>
        </c:title>
        <c:numFmt formatCode="General" sourceLinked="1"/>
        <c:majorTickMark val="none"/>
        <c:minorTickMark val="none"/>
        <c:tickLblPos val="low"/>
        <c:txPr>
          <a:bodyPr/>
          <a:lstStyle/>
          <a:p>
            <a:pPr>
              <a:defRPr sz="1050" b="1">
                <a:solidFill>
                  <a:schemeClr val="tx2"/>
                </a:solidFill>
              </a:defRPr>
            </a:pPr>
            <a:endParaRPr lang="fr-FR"/>
          </a:p>
        </c:txPr>
        <c:crossAx val="165539840"/>
        <c:crossesAt val="0"/>
        <c:auto val="0"/>
        <c:lblAlgn val="ctr"/>
        <c:lblOffset val="21"/>
        <c:tickLblSkip val="3"/>
        <c:noMultiLvlLbl val="0"/>
      </c:catAx>
      <c:valAx>
        <c:axId val="165539840"/>
        <c:scaling>
          <c:orientation val="minMax"/>
          <c:max val="30000"/>
          <c:min val="-15000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r>
                  <a:rPr lang="fr-FR">
                    <a:solidFill>
                      <a:schemeClr val="tx2"/>
                    </a:solidFill>
                  </a:rPr>
                  <a:t>Effectif</a:t>
                </a:r>
              </a:p>
            </c:rich>
          </c:tx>
          <c:layout>
            <c:manualLayout>
              <c:xMode val="edge"/>
              <c:yMode val="edge"/>
              <c:x val="0.45939397404058402"/>
              <c:y val="0.92876630538852423"/>
            </c:manualLayout>
          </c:layout>
          <c:overlay val="0"/>
        </c:title>
        <c:numFmt formatCode="#,##0;#,##0" sourceLinked="0"/>
        <c:majorTickMark val="out"/>
        <c:minorTickMark val="none"/>
        <c:tickLblPos val="low"/>
        <c:txPr>
          <a:bodyPr rot="0"/>
          <a:lstStyle/>
          <a:p>
            <a:pPr>
              <a:defRPr b="0">
                <a:solidFill>
                  <a:schemeClr val="tx2"/>
                </a:solidFill>
              </a:defRPr>
            </a:pPr>
            <a:endParaRPr lang="fr-FR"/>
          </a:p>
        </c:txPr>
        <c:crossAx val="165521280"/>
        <c:crossesAt val="1"/>
        <c:crossBetween val="between"/>
        <c:majorUnit val="5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1"/>
      </a:pPr>
      <a:endParaRPr lang="fr-FR"/>
    </a:p>
  </c:txPr>
  <c:printSettings>
    <c:headerFooter/>
    <c:pageMargins b="0.75" l="0.7" r="0.7" t="0.75" header="0.3" footer="0.3"/>
    <c:pageSetup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600">
                <a:solidFill>
                  <a:schemeClr val="tx2"/>
                </a:solidFill>
              </a:defRPr>
            </a:pPr>
            <a:r>
              <a:rPr lang="fr-FR" sz="1600">
                <a:solidFill>
                  <a:schemeClr val="tx2"/>
                </a:solidFill>
              </a:rPr>
              <a:t>Répartition par âge des salariés</a:t>
            </a:r>
          </a:p>
        </c:rich>
      </c:tx>
      <c:layout>
        <c:manualLayout>
          <c:xMode val="edge"/>
          <c:yMode val="edge"/>
          <c:x val="0.28845700624516057"/>
          <c:y val="1.577109607627547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6260645301580988E-2"/>
          <c:y val="0.13053823149634422"/>
          <c:w val="0.85279860856583745"/>
          <c:h val="0.7208111312947824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'Pyramide âges salariés'!$E$3</c:f>
              <c:strCache>
                <c:ptCount val="1"/>
                <c:pt idx="0">
                  <c:v>age</c:v>
                </c:pt>
              </c:strCache>
            </c:strRef>
          </c:tx>
          <c:invertIfNegative val="0"/>
          <c:cat>
            <c:numRef>
              <c:f>'Pyramide âges salariés'!$E$4:$E$58</c:f>
              <c:numCache>
                <c:formatCode>General</c:formatCode>
                <c:ptCount val="5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  <c:pt idx="35">
                  <c:v>50</c:v>
                </c:pt>
                <c:pt idx="36">
                  <c:v>51</c:v>
                </c:pt>
                <c:pt idx="37">
                  <c:v>52</c:v>
                </c:pt>
                <c:pt idx="38">
                  <c:v>53</c:v>
                </c:pt>
                <c:pt idx="39">
                  <c:v>54</c:v>
                </c:pt>
                <c:pt idx="40">
                  <c:v>55</c:v>
                </c:pt>
                <c:pt idx="41">
                  <c:v>56</c:v>
                </c:pt>
                <c:pt idx="42">
                  <c:v>57</c:v>
                </c:pt>
                <c:pt idx="43">
                  <c:v>58</c:v>
                </c:pt>
                <c:pt idx="44">
                  <c:v>59</c:v>
                </c:pt>
                <c:pt idx="45">
                  <c:v>60</c:v>
                </c:pt>
                <c:pt idx="46">
                  <c:v>61</c:v>
                </c:pt>
                <c:pt idx="47">
                  <c:v>62</c:v>
                </c:pt>
                <c:pt idx="48">
                  <c:v>63</c:v>
                </c:pt>
                <c:pt idx="49">
                  <c:v>64</c:v>
                </c:pt>
                <c:pt idx="50">
                  <c:v>65</c:v>
                </c:pt>
                <c:pt idx="51">
                  <c:v>66</c:v>
                </c:pt>
                <c:pt idx="52">
                  <c:v>67</c:v>
                </c:pt>
                <c:pt idx="53">
                  <c:v>68</c:v>
                </c:pt>
                <c:pt idx="54">
                  <c:v>69</c:v>
                </c:pt>
              </c:numCache>
            </c:numRef>
          </c:cat>
          <c:val>
            <c:numRef>
              <c:f>'Pyramide âges salariés'!$E$4:$E$58</c:f>
              <c:numCache>
                <c:formatCode>General</c:formatCode>
                <c:ptCount val="5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  <c:pt idx="35">
                  <c:v>50</c:v>
                </c:pt>
                <c:pt idx="36">
                  <c:v>51</c:v>
                </c:pt>
                <c:pt idx="37">
                  <c:v>52</c:v>
                </c:pt>
                <c:pt idx="38">
                  <c:v>53</c:v>
                </c:pt>
                <c:pt idx="39">
                  <c:v>54</c:v>
                </c:pt>
                <c:pt idx="40">
                  <c:v>55</c:v>
                </c:pt>
                <c:pt idx="41">
                  <c:v>56</c:v>
                </c:pt>
                <c:pt idx="42">
                  <c:v>57</c:v>
                </c:pt>
                <c:pt idx="43">
                  <c:v>58</c:v>
                </c:pt>
                <c:pt idx="44">
                  <c:v>59</c:v>
                </c:pt>
                <c:pt idx="45">
                  <c:v>60</c:v>
                </c:pt>
                <c:pt idx="46">
                  <c:v>61</c:v>
                </c:pt>
                <c:pt idx="47">
                  <c:v>62</c:v>
                </c:pt>
                <c:pt idx="48">
                  <c:v>63</c:v>
                </c:pt>
                <c:pt idx="49">
                  <c:v>64</c:v>
                </c:pt>
                <c:pt idx="50">
                  <c:v>65</c:v>
                </c:pt>
                <c:pt idx="51">
                  <c:v>66</c:v>
                </c:pt>
                <c:pt idx="52">
                  <c:v>67</c:v>
                </c:pt>
                <c:pt idx="53">
                  <c:v>68</c:v>
                </c:pt>
                <c:pt idx="54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D3-474F-95D5-8B63286FB14F}"/>
            </c:ext>
          </c:extLst>
        </c:ser>
        <c:ser>
          <c:idx val="1"/>
          <c:order val="1"/>
          <c:tx>
            <c:strRef>
              <c:f>'Pyramide âges salariés'!$F$3</c:f>
              <c:strCache>
                <c:ptCount val="1"/>
                <c:pt idx="0">
                  <c:v>Homme</c:v>
                </c:pt>
              </c:strCache>
            </c:strRef>
          </c:tx>
          <c:spPr>
            <a:solidFill>
              <a:srgbClr val="4F81BD">
                <a:lumMod val="75000"/>
              </a:srgbClr>
            </a:solidFill>
            <a:ln>
              <a:solidFill>
                <a:srgbClr val="4472C4">
                  <a:lumMod val="50000"/>
                </a:srgbClr>
              </a:solidFill>
            </a:ln>
          </c:spPr>
          <c:invertIfNegative val="0"/>
          <c:cat>
            <c:numRef>
              <c:f>'Pyramide âges salariés'!$E$4:$E$58</c:f>
              <c:numCache>
                <c:formatCode>General</c:formatCode>
                <c:ptCount val="5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  <c:pt idx="35">
                  <c:v>50</c:v>
                </c:pt>
                <c:pt idx="36">
                  <c:v>51</c:v>
                </c:pt>
                <c:pt idx="37">
                  <c:v>52</c:v>
                </c:pt>
                <c:pt idx="38">
                  <c:v>53</c:v>
                </c:pt>
                <c:pt idx="39">
                  <c:v>54</c:v>
                </c:pt>
                <c:pt idx="40">
                  <c:v>55</c:v>
                </c:pt>
                <c:pt idx="41">
                  <c:v>56</c:v>
                </c:pt>
                <c:pt idx="42">
                  <c:v>57</c:v>
                </c:pt>
                <c:pt idx="43">
                  <c:v>58</c:v>
                </c:pt>
                <c:pt idx="44">
                  <c:v>59</c:v>
                </c:pt>
                <c:pt idx="45">
                  <c:v>60</c:v>
                </c:pt>
                <c:pt idx="46">
                  <c:v>61</c:v>
                </c:pt>
                <c:pt idx="47">
                  <c:v>62</c:v>
                </c:pt>
                <c:pt idx="48">
                  <c:v>63</c:v>
                </c:pt>
                <c:pt idx="49">
                  <c:v>64</c:v>
                </c:pt>
                <c:pt idx="50">
                  <c:v>65</c:v>
                </c:pt>
                <c:pt idx="51">
                  <c:v>66</c:v>
                </c:pt>
                <c:pt idx="52">
                  <c:v>67</c:v>
                </c:pt>
                <c:pt idx="53">
                  <c:v>68</c:v>
                </c:pt>
                <c:pt idx="54">
                  <c:v>69</c:v>
                </c:pt>
              </c:numCache>
            </c:numRef>
          </c:cat>
          <c:val>
            <c:numRef>
              <c:f>'Pyramide âges salariés'!$F$4:$F$58</c:f>
              <c:numCache>
                <c:formatCode>General</c:formatCode>
                <c:ptCount val="55"/>
                <c:pt idx="0">
                  <c:v>-9</c:v>
                </c:pt>
                <c:pt idx="1">
                  <c:v>-61</c:v>
                </c:pt>
                <c:pt idx="2">
                  <c:v>-163</c:v>
                </c:pt>
                <c:pt idx="3">
                  <c:v>-1417</c:v>
                </c:pt>
                <c:pt idx="4">
                  <c:v>-2822</c:v>
                </c:pt>
                <c:pt idx="5">
                  <c:v>-3484</c:v>
                </c:pt>
                <c:pt idx="6">
                  <c:v>-5980</c:v>
                </c:pt>
                <c:pt idx="7">
                  <c:v>-6718</c:v>
                </c:pt>
                <c:pt idx="8">
                  <c:v>-7361</c:v>
                </c:pt>
                <c:pt idx="9">
                  <c:v>-7583</c:v>
                </c:pt>
                <c:pt idx="10">
                  <c:v>-7194</c:v>
                </c:pt>
                <c:pt idx="11">
                  <c:v>-6522</c:v>
                </c:pt>
                <c:pt idx="12">
                  <c:v>-6431</c:v>
                </c:pt>
                <c:pt idx="13">
                  <c:v>-6404</c:v>
                </c:pt>
                <c:pt idx="14">
                  <c:v>-6145</c:v>
                </c:pt>
                <c:pt idx="15">
                  <c:v>-5866</c:v>
                </c:pt>
                <c:pt idx="16">
                  <c:v>-5710</c:v>
                </c:pt>
                <c:pt idx="17">
                  <c:v>-5944</c:v>
                </c:pt>
                <c:pt idx="18">
                  <c:v>-5380</c:v>
                </c:pt>
                <c:pt idx="19">
                  <c:v>-5174</c:v>
                </c:pt>
                <c:pt idx="20">
                  <c:v>-4757</c:v>
                </c:pt>
                <c:pt idx="21">
                  <c:v>-4623</c:v>
                </c:pt>
                <c:pt idx="22">
                  <c:v>-4245</c:v>
                </c:pt>
                <c:pt idx="23">
                  <c:v>-4037</c:v>
                </c:pt>
                <c:pt idx="24">
                  <c:v>-3704</c:v>
                </c:pt>
                <c:pt idx="25">
                  <c:v>-3396</c:v>
                </c:pt>
                <c:pt idx="26">
                  <c:v>-3215</c:v>
                </c:pt>
                <c:pt idx="27">
                  <c:v>-3281</c:v>
                </c:pt>
                <c:pt idx="28">
                  <c:v>-3247</c:v>
                </c:pt>
                <c:pt idx="29">
                  <c:v>-3127</c:v>
                </c:pt>
                <c:pt idx="30">
                  <c:v>-2964</c:v>
                </c:pt>
                <c:pt idx="31">
                  <c:v>-2860</c:v>
                </c:pt>
                <c:pt idx="32">
                  <c:v>-2810</c:v>
                </c:pt>
                <c:pt idx="33">
                  <c:v>-2614</c:v>
                </c:pt>
                <c:pt idx="34">
                  <c:v>-2683</c:v>
                </c:pt>
                <c:pt idx="35">
                  <c:v>-2648</c:v>
                </c:pt>
                <c:pt idx="36">
                  <c:v>-2627</c:v>
                </c:pt>
                <c:pt idx="37">
                  <c:v>-2589</c:v>
                </c:pt>
                <c:pt idx="38">
                  <c:v>-2538</c:v>
                </c:pt>
                <c:pt idx="39">
                  <c:v>-2537</c:v>
                </c:pt>
                <c:pt idx="40">
                  <c:v>-2308</c:v>
                </c:pt>
                <c:pt idx="41">
                  <c:v>-2338</c:v>
                </c:pt>
                <c:pt idx="42">
                  <c:v>-2206</c:v>
                </c:pt>
                <c:pt idx="43">
                  <c:v>-2414</c:v>
                </c:pt>
                <c:pt idx="44">
                  <c:v>-2304</c:v>
                </c:pt>
                <c:pt idx="45">
                  <c:v>-2345</c:v>
                </c:pt>
                <c:pt idx="46">
                  <c:v>-2325</c:v>
                </c:pt>
                <c:pt idx="47">
                  <c:v>-2260</c:v>
                </c:pt>
                <c:pt idx="48">
                  <c:v>-2049</c:v>
                </c:pt>
                <c:pt idx="49">
                  <c:v>-1921</c:v>
                </c:pt>
                <c:pt idx="50">
                  <c:v>-1722</c:v>
                </c:pt>
                <c:pt idx="51">
                  <c:v>-1488</c:v>
                </c:pt>
                <c:pt idx="52">
                  <c:v>-1344</c:v>
                </c:pt>
                <c:pt idx="53">
                  <c:v>-978</c:v>
                </c:pt>
                <c:pt idx="54">
                  <c:v>-852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D3-474F-95D5-8B63286FB14F}"/>
            </c:ext>
          </c:extLst>
        </c:ser>
        <c:ser>
          <c:idx val="2"/>
          <c:order val="2"/>
          <c:tx>
            <c:strRef>
              <c:f>'Pyramide âges salariés'!$G$3</c:f>
              <c:strCache>
                <c:ptCount val="1"/>
                <c:pt idx="0">
                  <c:v>Femme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C00000"/>
              </a:solidFill>
            </a:ln>
          </c:spPr>
          <c:invertIfNegative val="0"/>
          <c:cat>
            <c:numRef>
              <c:f>'Pyramide âges salariés'!$E$4:$E$58</c:f>
              <c:numCache>
                <c:formatCode>General</c:formatCode>
                <c:ptCount val="5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  <c:pt idx="35">
                  <c:v>50</c:v>
                </c:pt>
                <c:pt idx="36">
                  <c:v>51</c:v>
                </c:pt>
                <c:pt idx="37">
                  <c:v>52</c:v>
                </c:pt>
                <c:pt idx="38">
                  <c:v>53</c:v>
                </c:pt>
                <c:pt idx="39">
                  <c:v>54</c:v>
                </c:pt>
                <c:pt idx="40">
                  <c:v>55</c:v>
                </c:pt>
                <c:pt idx="41">
                  <c:v>56</c:v>
                </c:pt>
                <c:pt idx="42">
                  <c:v>57</c:v>
                </c:pt>
                <c:pt idx="43">
                  <c:v>58</c:v>
                </c:pt>
                <c:pt idx="44">
                  <c:v>59</c:v>
                </c:pt>
                <c:pt idx="45">
                  <c:v>60</c:v>
                </c:pt>
                <c:pt idx="46">
                  <c:v>61</c:v>
                </c:pt>
                <c:pt idx="47">
                  <c:v>62</c:v>
                </c:pt>
                <c:pt idx="48">
                  <c:v>63</c:v>
                </c:pt>
                <c:pt idx="49">
                  <c:v>64</c:v>
                </c:pt>
                <c:pt idx="50">
                  <c:v>65</c:v>
                </c:pt>
                <c:pt idx="51">
                  <c:v>66</c:v>
                </c:pt>
                <c:pt idx="52">
                  <c:v>67</c:v>
                </c:pt>
                <c:pt idx="53">
                  <c:v>68</c:v>
                </c:pt>
                <c:pt idx="54">
                  <c:v>69</c:v>
                </c:pt>
              </c:numCache>
            </c:numRef>
          </c:cat>
          <c:val>
            <c:numRef>
              <c:f>'Pyramide âges salariés'!$G$4:$G$58</c:f>
              <c:numCache>
                <c:formatCode>General</c:formatCode>
                <c:ptCount val="55"/>
                <c:pt idx="0">
                  <c:v>3</c:v>
                </c:pt>
                <c:pt idx="1">
                  <c:v>67</c:v>
                </c:pt>
                <c:pt idx="2">
                  <c:v>423</c:v>
                </c:pt>
                <c:pt idx="3">
                  <c:v>3587</c:v>
                </c:pt>
                <c:pt idx="4">
                  <c:v>8073</c:v>
                </c:pt>
                <c:pt idx="5">
                  <c:v>11412</c:v>
                </c:pt>
                <c:pt idx="6">
                  <c:v>19364</c:v>
                </c:pt>
                <c:pt idx="7">
                  <c:v>22765</c:v>
                </c:pt>
                <c:pt idx="8">
                  <c:v>23921</c:v>
                </c:pt>
                <c:pt idx="9">
                  <c:v>23250</c:v>
                </c:pt>
                <c:pt idx="10">
                  <c:v>20542</c:v>
                </c:pt>
                <c:pt idx="11">
                  <c:v>18731</c:v>
                </c:pt>
                <c:pt idx="12">
                  <c:v>17360</c:v>
                </c:pt>
                <c:pt idx="13">
                  <c:v>16112</c:v>
                </c:pt>
                <c:pt idx="14">
                  <c:v>14774</c:v>
                </c:pt>
                <c:pt idx="15">
                  <c:v>13790</c:v>
                </c:pt>
                <c:pt idx="16">
                  <c:v>12929</c:v>
                </c:pt>
                <c:pt idx="17">
                  <c:v>12763</c:v>
                </c:pt>
                <c:pt idx="18">
                  <c:v>12406</c:v>
                </c:pt>
                <c:pt idx="19">
                  <c:v>11974</c:v>
                </c:pt>
                <c:pt idx="20">
                  <c:v>11647</c:v>
                </c:pt>
                <c:pt idx="21">
                  <c:v>11484</c:v>
                </c:pt>
                <c:pt idx="22">
                  <c:v>10990</c:v>
                </c:pt>
                <c:pt idx="23">
                  <c:v>10873</c:v>
                </c:pt>
                <c:pt idx="24">
                  <c:v>9978</c:v>
                </c:pt>
                <c:pt idx="25">
                  <c:v>9529</c:v>
                </c:pt>
                <c:pt idx="26">
                  <c:v>8940</c:v>
                </c:pt>
                <c:pt idx="27">
                  <c:v>9220</c:v>
                </c:pt>
                <c:pt idx="28">
                  <c:v>8768</c:v>
                </c:pt>
                <c:pt idx="29">
                  <c:v>8690</c:v>
                </c:pt>
                <c:pt idx="30">
                  <c:v>7880</c:v>
                </c:pt>
                <c:pt idx="31">
                  <c:v>7659</c:v>
                </c:pt>
                <c:pt idx="32">
                  <c:v>7319</c:v>
                </c:pt>
                <c:pt idx="33">
                  <c:v>7004</c:v>
                </c:pt>
                <c:pt idx="34">
                  <c:v>6926</c:v>
                </c:pt>
                <c:pt idx="35">
                  <c:v>6898</c:v>
                </c:pt>
                <c:pt idx="36">
                  <c:v>6922</c:v>
                </c:pt>
                <c:pt idx="37">
                  <c:v>6762</c:v>
                </c:pt>
                <c:pt idx="38">
                  <c:v>6443</c:v>
                </c:pt>
                <c:pt idx="39">
                  <c:v>6052</c:v>
                </c:pt>
                <c:pt idx="40">
                  <c:v>5665</c:v>
                </c:pt>
                <c:pt idx="41">
                  <c:v>5375</c:v>
                </c:pt>
                <c:pt idx="42">
                  <c:v>4994</c:v>
                </c:pt>
                <c:pt idx="43">
                  <c:v>5099</c:v>
                </c:pt>
                <c:pt idx="44">
                  <c:v>4755</c:v>
                </c:pt>
                <c:pt idx="45">
                  <c:v>4650</c:v>
                </c:pt>
                <c:pt idx="46">
                  <c:v>4380</c:v>
                </c:pt>
                <c:pt idx="47">
                  <c:v>3920</c:v>
                </c:pt>
                <c:pt idx="48">
                  <c:v>3103</c:v>
                </c:pt>
                <c:pt idx="49">
                  <c:v>2435</c:v>
                </c:pt>
                <c:pt idx="50">
                  <c:v>1989</c:v>
                </c:pt>
                <c:pt idx="51">
                  <c:v>1498</c:v>
                </c:pt>
                <c:pt idx="52">
                  <c:v>1187</c:v>
                </c:pt>
                <c:pt idx="53">
                  <c:v>756</c:v>
                </c:pt>
                <c:pt idx="54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D3-474F-95D5-8B63286FB1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5521280"/>
        <c:axId val="165539840"/>
      </c:barChart>
      <c:catAx>
        <c:axId val="16552128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r>
                  <a:rPr lang="fr-FR">
                    <a:solidFill>
                      <a:schemeClr val="tx2"/>
                    </a:solidFill>
                    <a:latin typeface="Calibri"/>
                    <a:cs typeface="Calibri"/>
                  </a:rPr>
                  <a:t>Â</a:t>
                </a:r>
                <a:r>
                  <a:rPr lang="fr-FR">
                    <a:solidFill>
                      <a:schemeClr val="tx2"/>
                    </a:solidFill>
                  </a:rPr>
                  <a:t>ges</a:t>
                </a:r>
              </a:p>
            </c:rich>
          </c:tx>
          <c:layout>
            <c:manualLayout>
              <c:xMode val="edge"/>
              <c:yMode val="edge"/>
              <c:x val="4.8025765354630157E-2"/>
              <c:y val="5.9498183469573106E-2"/>
            </c:manualLayout>
          </c:layout>
          <c:overlay val="0"/>
        </c:title>
        <c:numFmt formatCode="0" sourceLinked="0"/>
        <c:majorTickMark val="none"/>
        <c:minorTickMark val="none"/>
        <c:tickLblPos val="low"/>
        <c:txPr>
          <a:bodyPr/>
          <a:lstStyle/>
          <a:p>
            <a:pPr>
              <a:defRPr>
                <a:solidFill>
                  <a:schemeClr val="tx2"/>
                </a:solidFill>
              </a:defRPr>
            </a:pPr>
            <a:endParaRPr lang="fr-FR"/>
          </a:p>
        </c:txPr>
        <c:crossAx val="165539840"/>
        <c:crossesAt val="0"/>
        <c:auto val="0"/>
        <c:lblAlgn val="ctr"/>
        <c:lblOffset val="21"/>
        <c:tickLblSkip val="3"/>
        <c:tickMarkSkip val="1"/>
        <c:noMultiLvlLbl val="0"/>
      </c:catAx>
      <c:valAx>
        <c:axId val="165539840"/>
        <c:scaling>
          <c:orientation val="minMax"/>
          <c:max val="30000"/>
          <c:min val="-15000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r>
                  <a:rPr lang="fr-FR">
                    <a:solidFill>
                      <a:schemeClr val="tx2"/>
                    </a:solidFill>
                  </a:rPr>
                  <a:t>Effectif</a:t>
                </a:r>
              </a:p>
            </c:rich>
          </c:tx>
          <c:layout>
            <c:manualLayout>
              <c:xMode val="edge"/>
              <c:yMode val="edge"/>
              <c:x val="0.4593938961779806"/>
              <c:y val="0.92901604601877097"/>
            </c:manualLayout>
          </c:layout>
          <c:overlay val="0"/>
        </c:title>
        <c:numFmt formatCode="#,##0;#,##0" sourceLinked="0"/>
        <c:majorTickMark val="out"/>
        <c:minorTickMark val="none"/>
        <c:tickLblPos val="low"/>
        <c:txPr>
          <a:bodyPr rot="0"/>
          <a:lstStyle/>
          <a:p>
            <a:pPr>
              <a:defRPr b="0" i="0" baseline="0">
                <a:solidFill>
                  <a:schemeClr val="tx2"/>
                </a:solidFill>
              </a:defRPr>
            </a:pPr>
            <a:endParaRPr lang="fr-FR"/>
          </a:p>
        </c:txPr>
        <c:crossAx val="165521280"/>
        <c:crossesAt val="1"/>
        <c:crossBetween val="between"/>
        <c:majorUnit val="5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1"/>
      </a:pPr>
      <a:endParaRPr lang="fr-FR"/>
    </a:p>
  </c:txPr>
  <c:printSettings>
    <c:headerFooter/>
    <c:pageMargins b="0.75" l="0.7" r="0.7" t="0.75" header="0.3" footer="0.3"/>
    <c:pageSetup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'Evol Effectif employeurs'!$C$6</c:f>
              <c:strCache>
                <c:ptCount val="1"/>
                <c:pt idx="0">
                  <c:v>Employeurs CNRACL</c:v>
                </c:pt>
              </c:strCache>
            </c:strRef>
          </c:tx>
          <c:spPr>
            <a:ln w="381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'Evol Effectif employeurs'!$D$5:$S$5</c:f>
              <c:numCache>
                <c:formatCode>General</c:formatCode>
                <c:ptCount val="16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'Evol Effectif employeurs'!$D$6:$S$6</c:f>
              <c:numCache>
                <c:formatCode>General</c:formatCode>
                <c:ptCount val="16"/>
                <c:pt idx="0">
                  <c:v>2461</c:v>
                </c:pt>
                <c:pt idx="1">
                  <c:v>2452</c:v>
                </c:pt>
                <c:pt idx="2">
                  <c:v>2439</c:v>
                </c:pt>
                <c:pt idx="3">
                  <c:v>2417</c:v>
                </c:pt>
                <c:pt idx="4">
                  <c:v>2398</c:v>
                </c:pt>
                <c:pt idx="5">
                  <c:v>2371</c:v>
                </c:pt>
                <c:pt idx="6">
                  <c:v>2317</c:v>
                </c:pt>
                <c:pt idx="7">
                  <c:v>2279</c:v>
                </c:pt>
                <c:pt idx="8">
                  <c:v>2262</c:v>
                </c:pt>
                <c:pt idx="9">
                  <c:v>2238</c:v>
                </c:pt>
                <c:pt idx="10">
                  <c:v>2203</c:v>
                </c:pt>
                <c:pt idx="11">
                  <c:v>2184</c:v>
                </c:pt>
                <c:pt idx="12">
                  <c:v>2162</c:v>
                </c:pt>
                <c:pt idx="13">
                  <c:v>2156</c:v>
                </c:pt>
                <c:pt idx="14">
                  <c:v>2140</c:v>
                </c:pt>
                <c:pt idx="15">
                  <c:v>2123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91-45DA-986B-E07B7F6C6045}"/>
            </c:ext>
          </c:extLst>
        </c:ser>
        <c:ser>
          <c:idx val="1"/>
          <c:order val="1"/>
          <c:tx>
            <c:strRef>
              <c:f>'Evol Effectif employeurs'!$C$7</c:f>
              <c:strCache>
                <c:ptCount val="1"/>
                <c:pt idx="0">
                  <c:v>Employeurs Ircantec</c:v>
                </c:pt>
              </c:strCache>
            </c:strRef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'Evol Effectif employeurs'!$D$5:$S$5</c:f>
              <c:numCache>
                <c:formatCode>General</c:formatCode>
                <c:ptCount val="16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'Evol Effectif employeurs'!$D$7:$S$7</c:f>
              <c:numCache>
                <c:formatCode>General</c:formatCode>
                <c:ptCount val="16"/>
                <c:pt idx="0">
                  <c:v>2532</c:v>
                </c:pt>
                <c:pt idx="1">
                  <c:v>2514</c:v>
                </c:pt>
                <c:pt idx="2">
                  <c:v>2519</c:v>
                </c:pt>
                <c:pt idx="3">
                  <c:v>2482</c:v>
                </c:pt>
                <c:pt idx="4">
                  <c:v>2453</c:v>
                </c:pt>
                <c:pt idx="5">
                  <c:v>2425</c:v>
                </c:pt>
                <c:pt idx="6">
                  <c:v>2396</c:v>
                </c:pt>
                <c:pt idx="7">
                  <c:v>2360</c:v>
                </c:pt>
                <c:pt idx="8">
                  <c:v>2340</c:v>
                </c:pt>
                <c:pt idx="9">
                  <c:v>2326</c:v>
                </c:pt>
                <c:pt idx="10">
                  <c:v>2306</c:v>
                </c:pt>
                <c:pt idx="11">
                  <c:v>2282</c:v>
                </c:pt>
                <c:pt idx="12">
                  <c:v>2271</c:v>
                </c:pt>
                <c:pt idx="13">
                  <c:v>2245</c:v>
                </c:pt>
                <c:pt idx="14">
                  <c:v>2214</c:v>
                </c:pt>
                <c:pt idx="15">
                  <c:v>2191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91-45DA-986B-E07B7F6C6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4216680"/>
        <c:axId val="964213400"/>
      </c:lineChart>
      <c:catAx>
        <c:axId val="964216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4213400"/>
        <c:crosses val="autoZero"/>
        <c:auto val="1"/>
        <c:lblAlgn val="ctr"/>
        <c:lblOffset val="100"/>
        <c:noMultiLvlLbl val="0"/>
      </c:catAx>
      <c:valAx>
        <c:axId val="964213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4216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9</xdr:row>
      <xdr:rowOff>171450</xdr:rowOff>
    </xdr:from>
    <xdr:to>
      <xdr:col>5</xdr:col>
      <xdr:colOff>28575</xdr:colOff>
      <xdr:row>13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FC08B1E-A1EB-4768-97EF-62FDE79DEC84}"/>
            </a:ext>
          </a:extLst>
        </xdr:cNvPr>
        <xdr:cNvSpPr/>
      </xdr:nvSpPr>
      <xdr:spPr>
        <a:xfrm>
          <a:off x="371475" y="2238375"/>
          <a:ext cx="4181475" cy="647700"/>
        </a:xfrm>
        <a:prstGeom prst="rect">
          <a:avLst/>
        </a:prstGeom>
        <a:noFill/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12</xdr:row>
      <xdr:rowOff>57150</xdr:rowOff>
    </xdr:from>
    <xdr:to>
      <xdr:col>8</xdr:col>
      <xdr:colOff>276225</xdr:colOff>
      <xdr:row>29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5638709-AE0B-4B6E-B4A5-5A2B672EB6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16</xdr:col>
      <xdr:colOff>323850</xdr:colOff>
      <xdr:row>25</xdr:row>
      <xdr:rowOff>25853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4A60C88-5D2E-4B7D-B51C-9244240AD5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0.77864</cdr:x>
      <cdr:y>0.12956</cdr:y>
    </cdr:from>
    <cdr:to>
      <cdr:x>0.91307</cdr:x>
      <cdr:y>0.22528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6102002" y="521655"/>
          <a:ext cx="1053487" cy="3854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600" b="1">
              <a:solidFill>
                <a:srgbClr val="FF0000"/>
              </a:solidFill>
            </a:rPr>
            <a:t>Femmes </a:t>
          </a:r>
        </a:p>
      </cdr:txBody>
    </cdr:sp>
  </cdr:relSizeAnchor>
  <cdr:relSizeAnchor xmlns:cdr="http://schemas.openxmlformats.org/drawingml/2006/chartDrawing">
    <cdr:from>
      <cdr:x>0.12562</cdr:x>
      <cdr:y>0.15899</cdr:y>
    </cdr:from>
    <cdr:to>
      <cdr:x>0.29784</cdr:x>
      <cdr:y>0.22409</cdr:y>
    </cdr:to>
    <cdr:sp macro="" textlink="">
      <cdr:nvSpPr>
        <cdr:cNvPr id="5" name="ZoneTexte 1"/>
        <cdr:cNvSpPr txBox="1"/>
      </cdr:nvSpPr>
      <cdr:spPr>
        <a:xfrm xmlns:a="http://schemas.openxmlformats.org/drawingml/2006/main">
          <a:off x="984463" y="640168"/>
          <a:ext cx="1349636" cy="2621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600" b="1">
              <a:solidFill>
                <a:schemeClr val="tx2">
                  <a:lumMod val="75000"/>
                </a:schemeClr>
              </a:solidFill>
            </a:rPr>
            <a:t>Hommes</a:t>
          </a:r>
        </a:p>
      </cdr:txBody>
    </cdr:sp>
  </cdr:relSizeAnchor>
  <cdr:relSizeAnchor xmlns:cdr="http://schemas.openxmlformats.org/drawingml/2006/chartDrawing">
    <cdr:from>
      <cdr:x>0.11739</cdr:x>
      <cdr:y>0.64543</cdr:y>
    </cdr:from>
    <cdr:to>
      <cdr:x>0.32969</cdr:x>
      <cdr:y>0.74078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2DD43BE0-855D-A81F-184B-0C11E238737D}"/>
            </a:ext>
          </a:extLst>
        </cdr:cNvPr>
        <cdr:cNvSpPr txBox="1"/>
      </cdr:nvSpPr>
      <cdr:spPr>
        <a:xfrm xmlns:a="http://schemas.openxmlformats.org/drawingml/2006/main">
          <a:off x="919985" y="2598722"/>
          <a:ext cx="1663672" cy="38391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alpha val="50000"/>
          </a:scheme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400" b="1">
              <a:solidFill>
                <a:sysClr val="windowText" lastClr="000000"/>
              </a:solidFill>
            </a:rPr>
            <a:t>âge moyen 45,3 ans</a:t>
          </a:r>
        </a:p>
      </cdr:txBody>
    </cdr:sp>
  </cdr:relSizeAnchor>
  <cdr:relSizeAnchor xmlns:cdr="http://schemas.openxmlformats.org/drawingml/2006/chartDrawing">
    <cdr:from>
      <cdr:x>0.46531</cdr:x>
      <cdr:y>0.41774</cdr:y>
    </cdr:from>
    <cdr:to>
      <cdr:x>0.70834</cdr:x>
      <cdr:y>0.49869</cdr:y>
    </cdr:to>
    <cdr:sp macro="" textlink="">
      <cdr:nvSpPr>
        <cdr:cNvPr id="8" name="ZoneTexte 1">
          <a:extLst xmlns:a="http://schemas.openxmlformats.org/drawingml/2006/main">
            <a:ext uri="{FF2B5EF4-FFF2-40B4-BE49-F238E27FC236}">
              <a16:creationId xmlns:a16="http://schemas.microsoft.com/office/drawing/2014/main" id="{33F1EE7F-DD8A-8414-BE69-2D51575AAD6B}"/>
            </a:ext>
          </a:extLst>
        </cdr:cNvPr>
        <cdr:cNvSpPr txBox="1"/>
      </cdr:nvSpPr>
      <cdr:spPr>
        <a:xfrm xmlns:a="http://schemas.openxmlformats.org/drawingml/2006/main">
          <a:off x="3646481" y="1681966"/>
          <a:ext cx="1904551" cy="32593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alpha val="50000"/>
          </a:scheme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400" b="1">
              <a:solidFill>
                <a:sysClr val="windowText" lastClr="000000"/>
              </a:solidFill>
            </a:rPr>
            <a:t>âge moyen 43,9 ans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5</xdr:row>
      <xdr:rowOff>19051</xdr:rowOff>
    </xdr:from>
    <xdr:to>
      <xdr:col>14</xdr:col>
      <xdr:colOff>174583</xdr:colOff>
      <xdr:row>25</xdr:row>
      <xdr:rowOff>172651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A44463D-F116-45B1-B4CE-4FF95FBF75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0.76271</cdr:x>
      <cdr:y>0.15518</cdr:y>
    </cdr:from>
    <cdr:to>
      <cdr:x>0.91542</cdr:x>
      <cdr:y>0.24619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813300" y="615071"/>
          <a:ext cx="963733" cy="360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600" b="1">
              <a:solidFill>
                <a:srgbClr val="FF0000"/>
              </a:solidFill>
            </a:rPr>
            <a:t>Femmes  </a:t>
          </a:r>
        </a:p>
      </cdr:txBody>
    </cdr:sp>
  </cdr:relSizeAnchor>
  <cdr:relSizeAnchor xmlns:cdr="http://schemas.openxmlformats.org/drawingml/2006/chartDrawing">
    <cdr:from>
      <cdr:x>0.13286</cdr:x>
      <cdr:y>0.15083</cdr:y>
    </cdr:from>
    <cdr:to>
      <cdr:x>0.28644</cdr:x>
      <cdr:y>0.21948</cdr:y>
    </cdr:to>
    <cdr:sp macro="" textlink="">
      <cdr:nvSpPr>
        <cdr:cNvPr id="5" name="ZoneTexte 1"/>
        <cdr:cNvSpPr txBox="1"/>
      </cdr:nvSpPr>
      <cdr:spPr>
        <a:xfrm xmlns:a="http://schemas.openxmlformats.org/drawingml/2006/main">
          <a:off x="838453" y="597830"/>
          <a:ext cx="969181" cy="2721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600" b="1">
              <a:solidFill>
                <a:schemeClr val="tx2">
                  <a:lumMod val="75000"/>
                </a:schemeClr>
              </a:solidFill>
            </a:rPr>
            <a:t>Hommes </a:t>
          </a:r>
        </a:p>
      </cdr:txBody>
    </cdr:sp>
  </cdr:relSizeAnchor>
  <cdr:relSizeAnchor xmlns:cdr="http://schemas.openxmlformats.org/drawingml/2006/chartDrawing">
    <cdr:from>
      <cdr:x>0.09861</cdr:x>
      <cdr:y>0.35726</cdr:y>
    </cdr:from>
    <cdr:to>
      <cdr:x>0.33339</cdr:x>
      <cdr:y>0.45412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7DD5305E-0643-5456-9449-2CC38EE6ADA2}"/>
            </a:ext>
          </a:extLst>
        </cdr:cNvPr>
        <cdr:cNvSpPr txBox="1"/>
      </cdr:nvSpPr>
      <cdr:spPr>
        <a:xfrm xmlns:a="http://schemas.openxmlformats.org/drawingml/2006/main">
          <a:off x="622324" y="1416052"/>
          <a:ext cx="1481644" cy="38391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alpha val="50000"/>
          </a:scheme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200" b="1">
              <a:solidFill>
                <a:sysClr val="windowText" lastClr="000000"/>
              </a:solidFill>
            </a:rPr>
            <a:t>âge moyen 37,3 ans</a:t>
          </a:r>
        </a:p>
      </cdr:txBody>
    </cdr:sp>
  </cdr:relSizeAnchor>
  <cdr:relSizeAnchor xmlns:cdr="http://schemas.openxmlformats.org/drawingml/2006/chartDrawing">
    <cdr:from>
      <cdr:x>0.59668</cdr:x>
      <cdr:y>0.4347</cdr:y>
    </cdr:from>
    <cdr:to>
      <cdr:x>0.89847</cdr:x>
      <cdr:y>0.51693</cdr:y>
    </cdr:to>
    <cdr:sp macro="" textlink="">
      <cdr:nvSpPr>
        <cdr:cNvPr id="7" name="ZoneTexte 1">
          <a:extLst xmlns:a="http://schemas.openxmlformats.org/drawingml/2006/main">
            <a:ext uri="{FF2B5EF4-FFF2-40B4-BE49-F238E27FC236}">
              <a16:creationId xmlns:a16="http://schemas.microsoft.com/office/drawing/2014/main" id="{725A296C-7F5A-48EB-2739-D9732E4C3F08}"/>
            </a:ext>
          </a:extLst>
        </cdr:cNvPr>
        <cdr:cNvSpPr txBox="1"/>
      </cdr:nvSpPr>
      <cdr:spPr>
        <a:xfrm xmlns:a="http://schemas.openxmlformats.org/drawingml/2006/main">
          <a:off x="3765525" y="1722974"/>
          <a:ext cx="1904536" cy="32592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alpha val="50000"/>
          </a:scheme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200" b="1">
              <a:solidFill>
                <a:sysClr val="windowText" lastClr="000000"/>
              </a:solidFill>
            </a:rPr>
            <a:t>âge moyen 35,1 ans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1527175</xdr:colOff>
      <xdr:row>3</xdr:row>
      <xdr:rowOff>86438</xdr:rowOff>
    </xdr:from>
    <xdr:to>
      <xdr:col>8</xdr:col>
      <xdr:colOff>466722</xdr:colOff>
      <xdr:row>22</xdr:row>
      <xdr:rowOff>167918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D1692F6-0B89-CC8D-32AD-67EC4EC27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397" y="672049"/>
          <a:ext cx="4562825" cy="370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8</xdr:row>
      <xdr:rowOff>136072</xdr:rowOff>
    </xdr:from>
    <xdr:to>
      <xdr:col>5</xdr:col>
      <xdr:colOff>40821</xdr:colOff>
      <xdr:row>13</xdr:row>
      <xdr:rowOff>136072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60E84ED-7311-42AA-8305-2B3DCB277278}"/>
            </a:ext>
          </a:extLst>
        </xdr:cNvPr>
        <xdr:cNvSpPr/>
      </xdr:nvSpPr>
      <xdr:spPr>
        <a:xfrm>
          <a:off x="285750" y="2450647"/>
          <a:ext cx="7336971" cy="1228725"/>
        </a:xfrm>
        <a:prstGeom prst="rect">
          <a:avLst/>
        </a:prstGeom>
        <a:noFill/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762001</xdr:colOff>
      <xdr:row>9</xdr:row>
      <xdr:rowOff>119057</xdr:rowOff>
    </xdr:from>
    <xdr:to>
      <xdr:col>12</xdr:col>
      <xdr:colOff>214313</xdr:colOff>
      <xdr:row>33</xdr:row>
      <xdr:rowOff>15076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4C36627-9FCC-4A20-B74B-3C2E21951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238125</xdr:colOff>
      <xdr:row>3</xdr:row>
      <xdr:rowOff>95249</xdr:rowOff>
    </xdr:from>
    <xdr:to>
      <xdr:col>10</xdr:col>
      <xdr:colOff>161925</xdr:colOff>
      <xdr:row>27</xdr:row>
      <xdr:rowOff>140230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8CE5367-2425-E426-BF95-4E9814BA4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7275" y="666749"/>
          <a:ext cx="4495800" cy="4616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A937E-857B-42C5-BCD0-BE347A477ED2}">
  <sheetPr codeName="Feuil2">
    <tabColor rgb="FF92D050"/>
  </sheetPr>
  <dimension ref="B1:D15"/>
  <sheetViews>
    <sheetView tabSelected="1" workbookViewId="0">
      <selection activeCell="B17" sqref="B17"/>
    </sheetView>
  </sheetViews>
  <sheetFormatPr baseColWidth="10" defaultColWidth="11.42578125" defaultRowHeight="15" x14ac:dyDescent="0.25"/>
  <cols>
    <col min="1" max="1" width="6" style="2" customWidth="1"/>
    <col min="2" max="2" width="22.5703125" style="2" customWidth="1"/>
    <col min="3" max="3" width="14.5703125" style="2" bestFit="1" customWidth="1"/>
    <col min="4" max="4" width="13.28515625" style="2" customWidth="1"/>
    <col min="5" max="16384" width="11.42578125" style="2"/>
  </cols>
  <sheetData>
    <row r="1" spans="2:4" x14ac:dyDescent="0.25">
      <c r="B1" s="1" t="s">
        <v>104</v>
      </c>
    </row>
    <row r="2" spans="2:4" ht="15.75" thickBot="1" x14ac:dyDescent="0.3"/>
    <row r="3" spans="2:4" ht="34.5" customHeight="1" x14ac:dyDescent="0.25">
      <c r="B3" s="3" t="s">
        <v>0</v>
      </c>
      <c r="C3" s="4" t="s">
        <v>1</v>
      </c>
      <c r="D3" s="4" t="s">
        <v>2</v>
      </c>
    </row>
    <row r="4" spans="2:4" x14ac:dyDescent="0.25">
      <c r="B4" s="5" t="s">
        <v>3</v>
      </c>
      <c r="C4" s="6">
        <v>179.23</v>
      </c>
      <c r="D4" s="6">
        <v>192.339</v>
      </c>
    </row>
    <row r="5" spans="2:4" ht="21" customHeight="1" thickBot="1" x14ac:dyDescent="0.3">
      <c r="B5" s="7" t="s">
        <v>4</v>
      </c>
      <c r="C5" s="8">
        <f>C4/C8</f>
        <v>0.17645524133008442</v>
      </c>
      <c r="D5" s="8">
        <f>D4/D8</f>
        <v>0.28362560164212908</v>
      </c>
    </row>
    <row r="6" spans="2:4" x14ac:dyDescent="0.25">
      <c r="B6" s="9" t="s">
        <v>5</v>
      </c>
      <c r="C6" s="10">
        <v>836.495</v>
      </c>
      <c r="D6" s="10">
        <v>485.80500000000001</v>
      </c>
    </row>
    <row r="7" spans="2:4" ht="15.75" thickBot="1" x14ac:dyDescent="0.3">
      <c r="B7" s="11" t="s">
        <v>4</v>
      </c>
      <c r="C7" s="12">
        <f>C6/C8</f>
        <v>0.82354475866991561</v>
      </c>
      <c r="D7" s="12">
        <f>D6/D8</f>
        <v>0.71637439835787087</v>
      </c>
    </row>
    <row r="8" spans="2:4" x14ac:dyDescent="0.25">
      <c r="B8" s="13" t="s">
        <v>6</v>
      </c>
      <c r="C8" s="14">
        <f>C4+C6</f>
        <v>1015.725</v>
      </c>
      <c r="D8" s="14">
        <f>D4+D6</f>
        <v>678.14400000000001</v>
      </c>
    </row>
    <row r="9" spans="2:4" ht="15.75" thickBot="1" x14ac:dyDescent="0.3">
      <c r="B9" s="15" t="s">
        <v>105</v>
      </c>
      <c r="C9" s="16">
        <f>'Evolution effectifs agents'!O10</f>
        <v>2.1728677710225242E-2</v>
      </c>
      <c r="D9" s="16">
        <f>'Evolution effectifs agents'!O9</f>
        <v>9.7453986679552074E-3</v>
      </c>
    </row>
    <row r="11" spans="2:4" x14ac:dyDescent="0.25">
      <c r="B11" s="17" t="s">
        <v>115</v>
      </c>
      <c r="C11" s="17"/>
      <c r="D11" s="17"/>
    </row>
    <row r="12" spans="2:4" x14ac:dyDescent="0.25">
      <c r="B12" s="18" t="s">
        <v>7</v>
      </c>
    </row>
    <row r="13" spans="2:4" x14ac:dyDescent="0.25">
      <c r="B13" s="18" t="s">
        <v>8</v>
      </c>
    </row>
    <row r="14" spans="2:4" x14ac:dyDescent="0.25">
      <c r="B14" s="19"/>
    </row>
    <row r="15" spans="2:4" x14ac:dyDescent="0.25">
      <c r="B15" s="1"/>
    </row>
  </sheetData>
  <pageMargins left="0.7" right="0.7" top="0.75" bottom="0.75" header="0.3" footer="0.3"/>
  <pageSetup paperSize="9" orientation="portrait" r:id="rId1"/>
  <headerFooter>
    <oddFooter>&amp;L_x000D_&amp;1#&amp;"Aptos"&amp;10&amp;KFF0000 Interne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F5888-90BA-4597-9E92-13087F8883B5}">
  <sheetPr codeName="Feuil3"/>
  <dimension ref="A1:Q11"/>
  <sheetViews>
    <sheetView zoomScaleNormal="100" workbookViewId="0">
      <selection activeCell="A14" sqref="A14"/>
    </sheetView>
  </sheetViews>
  <sheetFormatPr baseColWidth="10" defaultColWidth="11.42578125" defaultRowHeight="15" x14ac:dyDescent="0.25"/>
  <cols>
    <col min="1" max="1" width="36" style="20" bestFit="1" customWidth="1"/>
    <col min="2" max="16" width="11.42578125" style="20"/>
    <col min="17" max="17" width="16.7109375" style="20" customWidth="1"/>
    <col min="18" max="18" width="18.7109375" style="20" customWidth="1"/>
    <col min="19" max="16384" width="11.42578125" style="20"/>
  </cols>
  <sheetData>
    <row r="1" spans="1:17" x14ac:dyDescent="0.25">
      <c r="A1" s="1" t="s">
        <v>9</v>
      </c>
    </row>
    <row r="3" spans="1:17" x14ac:dyDescent="0.25">
      <c r="A3" s="21" t="s">
        <v>10</v>
      </c>
      <c r="B3" s="22">
        <v>2011</v>
      </c>
      <c r="C3" s="23">
        <v>2012</v>
      </c>
      <c r="D3" s="23">
        <v>2013</v>
      </c>
      <c r="E3" s="23">
        <v>2014</v>
      </c>
      <c r="F3" s="23">
        <v>2015</v>
      </c>
      <c r="G3" s="23">
        <v>2016</v>
      </c>
      <c r="H3" s="23">
        <v>2017</v>
      </c>
      <c r="I3" s="23">
        <v>2018</v>
      </c>
      <c r="J3" s="23">
        <v>2019</v>
      </c>
      <c r="K3" s="23">
        <v>2020</v>
      </c>
      <c r="L3" s="23">
        <v>2021</v>
      </c>
      <c r="M3" s="23">
        <v>2022</v>
      </c>
      <c r="N3" s="23">
        <v>2023</v>
      </c>
      <c r="O3" s="23">
        <v>2024</v>
      </c>
      <c r="P3" s="24">
        <v>2024</v>
      </c>
    </row>
    <row r="4" spans="1:17" x14ac:dyDescent="0.25">
      <c r="A4" s="25" t="s">
        <v>11</v>
      </c>
      <c r="B4" s="26">
        <v>514035</v>
      </c>
      <c r="C4" s="26">
        <v>521649</v>
      </c>
      <c r="D4" s="26">
        <v>527401</v>
      </c>
      <c r="E4" s="26">
        <v>535637</v>
      </c>
      <c r="F4" s="26">
        <v>547586</v>
      </c>
      <c r="G4" s="26">
        <v>559855</v>
      </c>
      <c r="H4" s="26">
        <v>569744</v>
      </c>
      <c r="I4" s="26">
        <v>582109</v>
      </c>
      <c r="J4" s="26">
        <v>593889</v>
      </c>
      <c r="K4" s="26">
        <v>634940</v>
      </c>
      <c r="L4" s="26">
        <v>654691</v>
      </c>
      <c r="M4" s="26">
        <v>671429</v>
      </c>
      <c r="N4" s="27">
        <v>671599</v>
      </c>
      <c r="O4" s="27">
        <v>678144</v>
      </c>
      <c r="P4" s="24">
        <f>'Effectifs des agents'!D8*1000</f>
        <v>678144</v>
      </c>
    </row>
    <row r="5" spans="1:17" x14ac:dyDescent="0.25">
      <c r="A5" s="25" t="s">
        <v>12</v>
      </c>
      <c r="B5" s="26">
        <v>916111</v>
      </c>
      <c r="C5" s="26">
        <v>939682</v>
      </c>
      <c r="D5" s="26">
        <v>951743</v>
      </c>
      <c r="E5" s="26">
        <v>955066</v>
      </c>
      <c r="F5" s="26">
        <v>952552</v>
      </c>
      <c r="G5" s="26">
        <v>955259</v>
      </c>
      <c r="H5" s="26">
        <v>948400</v>
      </c>
      <c r="I5" s="26">
        <v>939292</v>
      </c>
      <c r="J5" s="26">
        <v>936242</v>
      </c>
      <c r="K5" s="26">
        <v>936680</v>
      </c>
      <c r="L5" s="26">
        <v>948052</v>
      </c>
      <c r="M5" s="26">
        <v>972909</v>
      </c>
      <c r="N5" s="27">
        <v>994124</v>
      </c>
      <c r="O5" s="27">
        <v>1015725</v>
      </c>
      <c r="P5" s="24">
        <f>'Effectifs des agents'!C8*1000</f>
        <v>1015725</v>
      </c>
    </row>
    <row r="6" spans="1:17" x14ac:dyDescent="0.25">
      <c r="A6" s="28"/>
      <c r="B6" s="29"/>
      <c r="C6" s="30"/>
      <c r="D6" s="30"/>
      <c r="E6" s="30"/>
      <c r="F6" s="30"/>
      <c r="G6" s="30"/>
      <c r="H6" s="30"/>
      <c r="I6" s="30"/>
      <c r="J6" s="30"/>
      <c r="K6" s="30"/>
      <c r="L6" s="31"/>
      <c r="M6" s="31"/>
      <c r="N6" s="32"/>
      <c r="O6" s="32"/>
    </row>
    <row r="7" spans="1:17" x14ac:dyDescent="0.25">
      <c r="A7" s="33" t="s">
        <v>13</v>
      </c>
      <c r="B7" s="34"/>
      <c r="C7" s="34" t="str">
        <f t="shared" ref="C7:O7" si="0">CONCATENATE(C3,"/",B3)</f>
        <v>2012/2011</v>
      </c>
      <c r="D7" s="34" t="str">
        <f t="shared" si="0"/>
        <v>2013/2012</v>
      </c>
      <c r="E7" s="34" t="str">
        <f t="shared" si="0"/>
        <v>2014/2013</v>
      </c>
      <c r="F7" s="34" t="str">
        <f t="shared" si="0"/>
        <v>2015/2014</v>
      </c>
      <c r="G7" s="34" t="str">
        <f t="shared" si="0"/>
        <v>2016/2015</v>
      </c>
      <c r="H7" s="34" t="str">
        <f t="shared" si="0"/>
        <v>2017/2016</v>
      </c>
      <c r="I7" s="34" t="str">
        <f t="shared" si="0"/>
        <v>2018/2017</v>
      </c>
      <c r="J7" s="34" t="str">
        <f t="shared" si="0"/>
        <v>2019/2018</v>
      </c>
      <c r="K7" s="34" t="str">
        <f t="shared" si="0"/>
        <v>2020/2019</v>
      </c>
      <c r="L7" s="34" t="str">
        <f t="shared" si="0"/>
        <v>2021/2020</v>
      </c>
      <c r="M7" s="34" t="str">
        <f t="shared" si="0"/>
        <v>2022/2021</v>
      </c>
      <c r="N7" s="34" t="str">
        <f t="shared" si="0"/>
        <v>2023/2022</v>
      </c>
      <c r="O7" s="34" t="str">
        <f t="shared" si="0"/>
        <v>2024/2023</v>
      </c>
      <c r="P7" s="190" t="s">
        <v>14</v>
      </c>
      <c r="Q7" s="191"/>
    </row>
    <row r="8" spans="1:17" x14ac:dyDescent="0.25">
      <c r="A8" s="35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5" t="s">
        <v>15</v>
      </c>
      <c r="Q8" s="37" t="s">
        <v>16</v>
      </c>
    </row>
    <row r="9" spans="1:17" x14ac:dyDescent="0.25">
      <c r="A9" s="38" t="s">
        <v>11</v>
      </c>
      <c r="B9" s="39"/>
      <c r="C9" s="40">
        <f t="shared" ref="C9:O10" si="1">C4/B4-1</f>
        <v>1.4812220957716837E-2</v>
      </c>
      <c r="D9" s="40">
        <f t="shared" si="1"/>
        <v>1.1026571506894456E-2</v>
      </c>
      <c r="E9" s="40">
        <f t="shared" si="1"/>
        <v>1.5616200955250292E-2</v>
      </c>
      <c r="F9" s="40">
        <f t="shared" si="1"/>
        <v>2.2308018303440535E-2</v>
      </c>
      <c r="G9" s="40">
        <f t="shared" si="1"/>
        <v>2.2405612999601976E-2</v>
      </c>
      <c r="H9" s="40">
        <f t="shared" si="1"/>
        <v>1.7663502156808564E-2</v>
      </c>
      <c r="I9" s="40">
        <f t="shared" si="1"/>
        <v>2.1702729646999375E-2</v>
      </c>
      <c r="J9" s="40">
        <f t="shared" si="1"/>
        <v>2.0236759782102709E-2</v>
      </c>
      <c r="K9" s="40">
        <f t="shared" si="1"/>
        <v>6.9122344411161052E-2</v>
      </c>
      <c r="L9" s="40">
        <f t="shared" si="1"/>
        <v>3.1106876240274639E-2</v>
      </c>
      <c r="M9" s="40">
        <f t="shared" si="1"/>
        <v>2.5566259502574518E-2</v>
      </c>
      <c r="N9" s="40">
        <f t="shared" si="1"/>
        <v>2.531913277501463E-4</v>
      </c>
      <c r="O9" s="40">
        <f t="shared" si="1"/>
        <v>9.7453986679552074E-3</v>
      </c>
      <c r="P9" s="41">
        <f>(O4/E4)^(1/10)-1</f>
        <v>2.3870748203882686E-2</v>
      </c>
      <c r="Q9" s="42">
        <f>O4/E4-1</f>
        <v>0.26605144902237887</v>
      </c>
    </row>
    <row r="10" spans="1:17" x14ac:dyDescent="0.25">
      <c r="A10" s="38" t="s">
        <v>12</v>
      </c>
      <c r="B10" s="39"/>
      <c r="C10" s="40">
        <f t="shared" si="1"/>
        <v>2.5729414885314217E-2</v>
      </c>
      <c r="D10" s="40">
        <f t="shared" si="1"/>
        <v>1.2835193182374471E-2</v>
      </c>
      <c r="E10" s="40">
        <f t="shared" si="1"/>
        <v>3.4914887737551581E-3</v>
      </c>
      <c r="F10" s="40">
        <f t="shared" si="1"/>
        <v>-2.6322788163331001E-3</v>
      </c>
      <c r="G10" s="40">
        <f t="shared" si="1"/>
        <v>2.8418396056069106E-3</v>
      </c>
      <c r="H10" s="40">
        <f t="shared" si="1"/>
        <v>-7.1802516385608417E-3</v>
      </c>
      <c r="I10" s="40">
        <f t="shared" si="1"/>
        <v>-9.6035428089413788E-3</v>
      </c>
      <c r="J10" s="40">
        <f t="shared" si="1"/>
        <v>-3.2471265591530463E-3</v>
      </c>
      <c r="K10" s="40">
        <f t="shared" si="1"/>
        <v>4.6782776248011082E-4</v>
      </c>
      <c r="L10" s="40">
        <f t="shared" si="1"/>
        <v>1.2140752444804948E-2</v>
      </c>
      <c r="M10" s="40">
        <f t="shared" si="1"/>
        <v>2.6219025960601217E-2</v>
      </c>
      <c r="N10" s="40">
        <f t="shared" si="1"/>
        <v>2.1805739282913406E-2</v>
      </c>
      <c r="O10" s="40">
        <f t="shared" si="1"/>
        <v>2.1728677710225242E-2</v>
      </c>
      <c r="P10" s="41">
        <f>(O5/E5)^(1/10)-1</f>
        <v>6.1767453182817178E-3</v>
      </c>
      <c r="Q10" s="42">
        <f>O5/E5-1</f>
        <v>6.351288811453859E-2</v>
      </c>
    </row>
    <row r="11" spans="1:17" x14ac:dyDescent="0.25">
      <c r="A11" s="43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44"/>
      <c r="N11" s="44"/>
      <c r="O11" s="45"/>
      <c r="P11" s="45"/>
    </row>
  </sheetData>
  <mergeCells count="1">
    <mergeCell ref="P7:Q7"/>
  </mergeCells>
  <pageMargins left="0.7" right="0.7" top="0.75" bottom="0.75" header="0.3" footer="0.3"/>
  <headerFooter>
    <oddFooter>&amp;L_x000D_&amp;1#&amp;"Aptos"&amp;10&amp;KFF0000 Interne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142DD-CB40-4831-8092-BCB86C1D2763}">
  <sheetPr codeName="Feuil4">
    <tabColor rgb="FFFFC000"/>
  </sheetPr>
  <dimension ref="A1:M60"/>
  <sheetViews>
    <sheetView zoomScale="80" zoomScaleNormal="80" workbookViewId="0">
      <selection activeCell="I31" sqref="I31:K33"/>
    </sheetView>
  </sheetViews>
  <sheetFormatPr baseColWidth="10" defaultColWidth="11.42578125" defaultRowHeight="15" x14ac:dyDescent="0.25"/>
  <cols>
    <col min="1" max="4" width="11.42578125" style="20"/>
    <col min="5" max="5" width="11.42578125" style="24" customWidth="1"/>
    <col min="6" max="6" width="13.7109375" style="24" bestFit="1" customWidth="1"/>
    <col min="7" max="7" width="11.42578125" style="24"/>
    <col min="8" max="9" width="11.42578125" style="20"/>
    <col min="10" max="10" width="32.7109375" style="20" customWidth="1"/>
    <col min="11" max="16384" width="11.42578125" style="20"/>
  </cols>
  <sheetData>
    <row r="1" spans="1:7" x14ac:dyDescent="0.25">
      <c r="A1" s="46" t="s">
        <v>106</v>
      </c>
      <c r="B1" s="47"/>
      <c r="C1" s="47"/>
      <c r="D1" s="47"/>
    </row>
    <row r="3" spans="1:7" x14ac:dyDescent="0.25">
      <c r="A3" s="48" t="s">
        <v>17</v>
      </c>
      <c r="B3" s="48" t="s">
        <v>18</v>
      </c>
      <c r="C3" s="48" t="s">
        <v>19</v>
      </c>
      <c r="D3" s="48" t="s">
        <v>6</v>
      </c>
      <c r="E3" s="49" t="s">
        <v>20</v>
      </c>
      <c r="F3" s="49" t="s">
        <v>18</v>
      </c>
      <c r="G3" s="49" t="s">
        <v>19</v>
      </c>
    </row>
    <row r="4" spans="1:7" x14ac:dyDescent="0.25">
      <c r="A4" s="50">
        <v>15</v>
      </c>
      <c r="B4" s="50">
        <v>0</v>
      </c>
      <c r="C4" s="50">
        <v>0</v>
      </c>
      <c r="D4" s="50">
        <f>B4+C4</f>
        <v>0</v>
      </c>
      <c r="E4" s="24">
        <v>15</v>
      </c>
      <c r="F4" s="24">
        <f>B4*-1</f>
        <v>0</v>
      </c>
      <c r="G4" s="24">
        <f>C4</f>
        <v>0</v>
      </c>
    </row>
    <row r="5" spans="1:7" x14ac:dyDescent="0.25">
      <c r="A5" s="50">
        <v>16</v>
      </c>
      <c r="B5" s="50">
        <v>0</v>
      </c>
      <c r="C5" s="50">
        <v>0</v>
      </c>
      <c r="D5" s="50">
        <f t="shared" ref="D5:D58" si="0">B5+C5</f>
        <v>0</v>
      </c>
      <c r="E5" s="24">
        <v>16</v>
      </c>
      <c r="F5" s="24">
        <f t="shared" ref="F5:F58" si="1">B5*-1</f>
        <v>0</v>
      </c>
      <c r="G5" s="24">
        <f t="shared" ref="G5:G58" si="2">C5</f>
        <v>0</v>
      </c>
    </row>
    <row r="6" spans="1:7" x14ac:dyDescent="0.25">
      <c r="A6" s="50">
        <v>17</v>
      </c>
      <c r="B6" s="50">
        <v>0</v>
      </c>
      <c r="C6" s="50">
        <v>0</v>
      </c>
      <c r="D6" s="50">
        <f t="shared" si="0"/>
        <v>0</v>
      </c>
      <c r="E6" s="24">
        <v>17</v>
      </c>
      <c r="F6" s="24">
        <f t="shared" si="1"/>
        <v>0</v>
      </c>
      <c r="G6" s="24">
        <f t="shared" si="2"/>
        <v>0</v>
      </c>
    </row>
    <row r="7" spans="1:7" x14ac:dyDescent="0.25">
      <c r="A7" s="51">
        <v>18</v>
      </c>
      <c r="B7" s="50">
        <v>0</v>
      </c>
      <c r="C7" s="50">
        <v>0</v>
      </c>
      <c r="D7" s="50">
        <f t="shared" si="0"/>
        <v>0</v>
      </c>
      <c r="E7" s="24">
        <v>18</v>
      </c>
      <c r="F7" s="24">
        <f t="shared" si="1"/>
        <v>0</v>
      </c>
      <c r="G7" s="24">
        <f t="shared" si="2"/>
        <v>0</v>
      </c>
    </row>
    <row r="8" spans="1:7" x14ac:dyDescent="0.25">
      <c r="A8" s="51">
        <v>19</v>
      </c>
      <c r="B8" s="50">
        <v>3</v>
      </c>
      <c r="C8" s="50">
        <v>6</v>
      </c>
      <c r="D8" s="50">
        <f t="shared" si="0"/>
        <v>9</v>
      </c>
      <c r="E8" s="24">
        <v>19</v>
      </c>
      <c r="F8" s="24">
        <f t="shared" si="1"/>
        <v>-3</v>
      </c>
      <c r="G8" s="24">
        <f t="shared" si="2"/>
        <v>6</v>
      </c>
    </row>
    <row r="9" spans="1:7" x14ac:dyDescent="0.25">
      <c r="A9" s="51">
        <v>20</v>
      </c>
      <c r="B9" s="50">
        <v>29</v>
      </c>
      <c r="C9" s="50">
        <v>150</v>
      </c>
      <c r="D9" s="50">
        <f t="shared" si="0"/>
        <v>179</v>
      </c>
      <c r="E9" s="24">
        <v>20</v>
      </c>
      <c r="F9" s="24">
        <f t="shared" si="1"/>
        <v>-29</v>
      </c>
      <c r="G9" s="24">
        <f t="shared" si="2"/>
        <v>150</v>
      </c>
    </row>
    <row r="10" spans="1:7" x14ac:dyDescent="0.25">
      <c r="A10" s="51">
        <v>21</v>
      </c>
      <c r="B10" s="50">
        <v>218</v>
      </c>
      <c r="C10" s="50">
        <v>1295</v>
      </c>
      <c r="D10" s="50">
        <f t="shared" si="0"/>
        <v>1513</v>
      </c>
      <c r="E10" s="24">
        <v>21</v>
      </c>
      <c r="F10" s="24">
        <f t="shared" si="1"/>
        <v>-218</v>
      </c>
      <c r="G10" s="24">
        <f t="shared" si="2"/>
        <v>1295</v>
      </c>
    </row>
    <row r="11" spans="1:7" x14ac:dyDescent="0.25">
      <c r="A11" s="51">
        <v>22</v>
      </c>
      <c r="B11" s="50">
        <v>531</v>
      </c>
      <c r="C11" s="50">
        <v>3702</v>
      </c>
      <c r="D11" s="50">
        <f t="shared" si="0"/>
        <v>4233</v>
      </c>
      <c r="E11" s="24">
        <v>22</v>
      </c>
      <c r="F11" s="24">
        <f t="shared" si="1"/>
        <v>-531</v>
      </c>
      <c r="G11" s="24">
        <f t="shared" si="2"/>
        <v>3702</v>
      </c>
    </row>
    <row r="12" spans="1:7" x14ac:dyDescent="0.25">
      <c r="A12" s="51">
        <v>23</v>
      </c>
      <c r="B12" s="50">
        <v>955</v>
      </c>
      <c r="C12" s="50">
        <v>6205</v>
      </c>
      <c r="D12" s="50">
        <f t="shared" si="0"/>
        <v>7160</v>
      </c>
      <c r="E12" s="24">
        <v>23</v>
      </c>
      <c r="F12" s="24">
        <f t="shared" si="1"/>
        <v>-955</v>
      </c>
      <c r="G12" s="24">
        <f t="shared" si="2"/>
        <v>6205</v>
      </c>
    </row>
    <row r="13" spans="1:7" x14ac:dyDescent="0.25">
      <c r="A13" s="51">
        <v>24</v>
      </c>
      <c r="B13" s="50">
        <v>1230</v>
      </c>
      <c r="C13" s="50">
        <v>8091</v>
      </c>
      <c r="D13" s="50">
        <f t="shared" si="0"/>
        <v>9321</v>
      </c>
      <c r="E13" s="24">
        <v>24</v>
      </c>
      <c r="F13" s="24">
        <f t="shared" si="1"/>
        <v>-1230</v>
      </c>
      <c r="G13" s="24">
        <f t="shared" si="2"/>
        <v>8091</v>
      </c>
    </row>
    <row r="14" spans="1:7" x14ac:dyDescent="0.25">
      <c r="A14" s="51">
        <v>25</v>
      </c>
      <c r="B14" s="50">
        <v>1524</v>
      </c>
      <c r="C14" s="50">
        <v>9929</v>
      </c>
      <c r="D14" s="50">
        <f t="shared" si="0"/>
        <v>11453</v>
      </c>
      <c r="E14" s="24">
        <v>25</v>
      </c>
      <c r="F14" s="24">
        <f t="shared" si="1"/>
        <v>-1524</v>
      </c>
      <c r="G14" s="24">
        <f t="shared" si="2"/>
        <v>9929</v>
      </c>
    </row>
    <row r="15" spans="1:7" x14ac:dyDescent="0.25">
      <c r="A15" s="51">
        <v>26</v>
      </c>
      <c r="B15" s="50">
        <v>1844</v>
      </c>
      <c r="C15" s="50">
        <v>11807</v>
      </c>
      <c r="D15" s="50">
        <f t="shared" si="0"/>
        <v>13651</v>
      </c>
      <c r="E15" s="24">
        <v>26</v>
      </c>
      <c r="F15" s="24">
        <f t="shared" si="1"/>
        <v>-1844</v>
      </c>
      <c r="G15" s="24">
        <f t="shared" si="2"/>
        <v>11807</v>
      </c>
    </row>
    <row r="16" spans="1:7" x14ac:dyDescent="0.25">
      <c r="A16" s="51">
        <v>27</v>
      </c>
      <c r="B16" s="50">
        <v>2159</v>
      </c>
      <c r="C16" s="50">
        <v>13321</v>
      </c>
      <c r="D16" s="50">
        <f t="shared" si="0"/>
        <v>15480</v>
      </c>
      <c r="E16" s="24">
        <v>27</v>
      </c>
      <c r="F16" s="24">
        <f t="shared" si="1"/>
        <v>-2159</v>
      </c>
      <c r="G16" s="24">
        <f t="shared" si="2"/>
        <v>13321</v>
      </c>
    </row>
    <row r="17" spans="1:13" x14ac:dyDescent="0.25">
      <c r="A17" s="51">
        <v>28</v>
      </c>
      <c r="B17" s="50">
        <v>2528</v>
      </c>
      <c r="C17" s="50">
        <v>14891</v>
      </c>
      <c r="D17" s="50">
        <f t="shared" si="0"/>
        <v>17419</v>
      </c>
      <c r="E17" s="24">
        <v>28</v>
      </c>
      <c r="F17" s="24">
        <f t="shared" si="1"/>
        <v>-2528</v>
      </c>
      <c r="G17" s="24">
        <f t="shared" si="2"/>
        <v>14891</v>
      </c>
    </row>
    <row r="18" spans="1:13" x14ac:dyDescent="0.25">
      <c r="A18" s="51">
        <v>29</v>
      </c>
      <c r="B18" s="50">
        <v>2887</v>
      </c>
      <c r="C18" s="50">
        <v>15834</v>
      </c>
      <c r="D18" s="50">
        <f t="shared" si="0"/>
        <v>18721</v>
      </c>
      <c r="E18" s="24">
        <v>29</v>
      </c>
      <c r="F18" s="24">
        <f t="shared" si="1"/>
        <v>-2887</v>
      </c>
      <c r="G18" s="24">
        <f t="shared" si="2"/>
        <v>15834</v>
      </c>
    </row>
    <row r="19" spans="1:13" x14ac:dyDescent="0.25">
      <c r="A19" s="51">
        <v>30</v>
      </c>
      <c r="B19" s="50">
        <v>3032</v>
      </c>
      <c r="C19" s="50">
        <v>15896</v>
      </c>
      <c r="D19" s="50">
        <f t="shared" si="0"/>
        <v>18928</v>
      </c>
      <c r="E19" s="24">
        <v>30</v>
      </c>
      <c r="F19" s="24">
        <f t="shared" si="1"/>
        <v>-3032</v>
      </c>
      <c r="G19" s="24">
        <f t="shared" si="2"/>
        <v>15896</v>
      </c>
    </row>
    <row r="20" spans="1:13" x14ac:dyDescent="0.25">
      <c r="A20" s="51">
        <v>31</v>
      </c>
      <c r="B20" s="50">
        <v>3304</v>
      </c>
      <c r="C20" s="50">
        <v>16580</v>
      </c>
      <c r="D20" s="50">
        <f t="shared" si="0"/>
        <v>19884</v>
      </c>
      <c r="E20" s="24">
        <v>31</v>
      </c>
      <c r="F20" s="24">
        <f t="shared" si="1"/>
        <v>-3304</v>
      </c>
      <c r="G20" s="24">
        <f t="shared" si="2"/>
        <v>16580</v>
      </c>
    </row>
    <row r="21" spans="1:13" x14ac:dyDescent="0.25">
      <c r="A21" s="51">
        <v>32</v>
      </c>
      <c r="B21" s="50">
        <v>3732</v>
      </c>
      <c r="C21" s="50">
        <v>18499</v>
      </c>
      <c r="D21" s="50">
        <f t="shared" si="0"/>
        <v>22231</v>
      </c>
      <c r="E21" s="24">
        <v>32</v>
      </c>
      <c r="F21" s="24">
        <f t="shared" si="1"/>
        <v>-3732</v>
      </c>
      <c r="G21" s="24">
        <f t="shared" si="2"/>
        <v>18499</v>
      </c>
    </row>
    <row r="22" spans="1:13" x14ac:dyDescent="0.25">
      <c r="A22" s="51">
        <v>33</v>
      </c>
      <c r="B22" s="50">
        <v>3936</v>
      </c>
      <c r="C22" s="50">
        <v>20175</v>
      </c>
      <c r="D22" s="50">
        <f t="shared" si="0"/>
        <v>24111</v>
      </c>
      <c r="E22" s="24">
        <v>33</v>
      </c>
      <c r="F22" s="24">
        <f t="shared" si="1"/>
        <v>-3936</v>
      </c>
      <c r="G22" s="24">
        <f t="shared" si="2"/>
        <v>20175</v>
      </c>
    </row>
    <row r="23" spans="1:13" x14ac:dyDescent="0.25">
      <c r="A23" s="51">
        <v>34</v>
      </c>
      <c r="B23" s="50">
        <v>4203</v>
      </c>
      <c r="C23" s="50">
        <v>21379</v>
      </c>
      <c r="D23" s="50">
        <f t="shared" si="0"/>
        <v>25582</v>
      </c>
      <c r="E23" s="24">
        <v>34</v>
      </c>
      <c r="F23" s="24">
        <f t="shared" si="1"/>
        <v>-4203</v>
      </c>
      <c r="G23" s="24">
        <f t="shared" si="2"/>
        <v>21379</v>
      </c>
    </row>
    <row r="24" spans="1:13" x14ac:dyDescent="0.25">
      <c r="A24" s="51">
        <v>35</v>
      </c>
      <c r="B24" s="50">
        <v>4683</v>
      </c>
      <c r="C24" s="50">
        <v>23172</v>
      </c>
      <c r="D24" s="50">
        <f t="shared" si="0"/>
        <v>27855</v>
      </c>
      <c r="E24" s="24">
        <v>35</v>
      </c>
      <c r="F24" s="24">
        <f t="shared" si="1"/>
        <v>-4683</v>
      </c>
      <c r="G24" s="24">
        <f t="shared" si="2"/>
        <v>23172</v>
      </c>
    </row>
    <row r="25" spans="1:13" x14ac:dyDescent="0.25">
      <c r="A25" s="51">
        <v>36</v>
      </c>
      <c r="B25" s="50">
        <v>4769</v>
      </c>
      <c r="C25" s="50">
        <v>24223</v>
      </c>
      <c r="D25" s="50">
        <f t="shared" si="0"/>
        <v>28992</v>
      </c>
      <c r="E25" s="24">
        <v>36</v>
      </c>
      <c r="F25" s="24">
        <f t="shared" si="1"/>
        <v>-4769</v>
      </c>
      <c r="G25" s="24">
        <f t="shared" si="2"/>
        <v>24223</v>
      </c>
    </row>
    <row r="26" spans="1:13" x14ac:dyDescent="0.25">
      <c r="A26" s="51">
        <v>37</v>
      </c>
      <c r="B26" s="50">
        <v>4954</v>
      </c>
      <c r="C26" s="50">
        <v>24724</v>
      </c>
      <c r="D26" s="50">
        <f t="shared" si="0"/>
        <v>29678</v>
      </c>
      <c r="E26" s="24">
        <v>37</v>
      </c>
      <c r="F26" s="24">
        <f t="shared" si="1"/>
        <v>-4954</v>
      </c>
      <c r="G26" s="24">
        <f t="shared" si="2"/>
        <v>24724</v>
      </c>
    </row>
    <row r="27" spans="1:13" x14ac:dyDescent="0.25">
      <c r="A27" s="51">
        <v>38</v>
      </c>
      <c r="B27" s="50">
        <v>4898</v>
      </c>
      <c r="C27" s="50">
        <v>25295</v>
      </c>
      <c r="D27" s="50">
        <f t="shared" si="0"/>
        <v>30193</v>
      </c>
      <c r="E27" s="24">
        <v>38</v>
      </c>
      <c r="F27" s="24">
        <f t="shared" si="1"/>
        <v>-4898</v>
      </c>
      <c r="G27" s="24">
        <f t="shared" si="2"/>
        <v>25295</v>
      </c>
    </row>
    <row r="28" spans="1:13" x14ac:dyDescent="0.25">
      <c r="A28" s="51">
        <v>39</v>
      </c>
      <c r="B28" s="50">
        <v>4954</v>
      </c>
      <c r="C28" s="50">
        <v>25468</v>
      </c>
      <c r="D28" s="50">
        <f t="shared" si="0"/>
        <v>30422</v>
      </c>
      <c r="E28" s="24">
        <v>39</v>
      </c>
      <c r="F28" s="24">
        <f t="shared" si="1"/>
        <v>-4954</v>
      </c>
      <c r="G28" s="24">
        <f t="shared" si="2"/>
        <v>25468</v>
      </c>
      <c r="K28" s="52"/>
      <c r="L28" s="52"/>
      <c r="M28" s="52"/>
    </row>
    <row r="29" spans="1:13" x14ac:dyDescent="0.25">
      <c r="A29" s="51">
        <v>40</v>
      </c>
      <c r="B29" s="50">
        <v>4792</v>
      </c>
      <c r="C29" s="50">
        <v>24867</v>
      </c>
      <c r="D29" s="50">
        <f t="shared" si="0"/>
        <v>29659</v>
      </c>
      <c r="E29" s="24">
        <v>40</v>
      </c>
      <c r="F29" s="24">
        <f t="shared" si="1"/>
        <v>-4792</v>
      </c>
      <c r="G29" s="24">
        <f t="shared" si="2"/>
        <v>24867</v>
      </c>
      <c r="K29" s="53"/>
      <c r="L29" s="53"/>
      <c r="M29" s="53"/>
    </row>
    <row r="30" spans="1:13" x14ac:dyDescent="0.25">
      <c r="A30" s="51">
        <v>41</v>
      </c>
      <c r="B30" s="50">
        <v>4883</v>
      </c>
      <c r="C30" s="50">
        <v>24798</v>
      </c>
      <c r="D30" s="50">
        <f t="shared" si="0"/>
        <v>29681</v>
      </c>
      <c r="E30" s="24">
        <v>41</v>
      </c>
      <c r="F30" s="24">
        <f t="shared" si="1"/>
        <v>-4883</v>
      </c>
      <c r="G30" s="24">
        <f t="shared" si="2"/>
        <v>24798</v>
      </c>
    </row>
    <row r="31" spans="1:13" x14ac:dyDescent="0.25">
      <c r="A31" s="51">
        <v>42</v>
      </c>
      <c r="B31" s="50">
        <v>5370</v>
      </c>
      <c r="C31" s="50">
        <v>26881</v>
      </c>
      <c r="D31" s="50">
        <f t="shared" si="0"/>
        <v>32251</v>
      </c>
      <c r="E31" s="24">
        <v>42</v>
      </c>
      <c r="F31" s="24">
        <f t="shared" si="1"/>
        <v>-5370</v>
      </c>
      <c r="G31" s="24">
        <f t="shared" si="2"/>
        <v>26881</v>
      </c>
      <c r="I31" s="2"/>
      <c r="J31" s="2"/>
      <c r="K31" s="2"/>
    </row>
    <row r="32" spans="1:13" x14ac:dyDescent="0.25">
      <c r="A32" s="51">
        <v>43</v>
      </c>
      <c r="B32" s="50">
        <v>5405</v>
      </c>
      <c r="C32" s="50">
        <v>26887</v>
      </c>
      <c r="D32" s="50">
        <f t="shared" si="0"/>
        <v>32292</v>
      </c>
      <c r="E32" s="24">
        <v>43</v>
      </c>
      <c r="F32" s="24">
        <f t="shared" si="1"/>
        <v>-5405</v>
      </c>
      <c r="G32" s="24">
        <f t="shared" si="2"/>
        <v>26887</v>
      </c>
      <c r="I32" s="2"/>
      <c r="J32" s="54"/>
      <c r="K32" s="54"/>
    </row>
    <row r="33" spans="1:11" x14ac:dyDescent="0.25">
      <c r="A33" s="51">
        <v>44</v>
      </c>
      <c r="B33" s="50">
        <v>5368</v>
      </c>
      <c r="C33" s="50">
        <v>26828</v>
      </c>
      <c r="D33" s="50">
        <f t="shared" si="0"/>
        <v>32196</v>
      </c>
      <c r="E33" s="24">
        <v>44</v>
      </c>
      <c r="F33" s="24">
        <f t="shared" si="1"/>
        <v>-5368</v>
      </c>
      <c r="G33" s="24">
        <f t="shared" si="2"/>
        <v>26828</v>
      </c>
      <c r="I33" s="2"/>
      <c r="J33" s="54"/>
      <c r="K33" s="54"/>
    </row>
    <row r="34" spans="1:11" x14ac:dyDescent="0.25">
      <c r="A34" s="51">
        <v>45</v>
      </c>
      <c r="B34" s="50">
        <v>5268</v>
      </c>
      <c r="C34" s="50">
        <v>25402</v>
      </c>
      <c r="D34" s="50">
        <f t="shared" si="0"/>
        <v>30670</v>
      </c>
      <c r="E34" s="24">
        <v>45</v>
      </c>
      <c r="F34" s="24">
        <f t="shared" si="1"/>
        <v>-5268</v>
      </c>
      <c r="G34" s="24">
        <f t="shared" si="2"/>
        <v>25402</v>
      </c>
    </row>
    <row r="35" spans="1:11" x14ac:dyDescent="0.25">
      <c r="A35" s="51">
        <v>46</v>
      </c>
      <c r="B35" s="50">
        <v>5126</v>
      </c>
      <c r="C35" s="50">
        <v>24143</v>
      </c>
      <c r="D35" s="50">
        <f t="shared" si="0"/>
        <v>29269</v>
      </c>
      <c r="E35" s="24">
        <v>46</v>
      </c>
      <c r="F35" s="24">
        <f t="shared" si="1"/>
        <v>-5126</v>
      </c>
      <c r="G35" s="24">
        <f t="shared" si="2"/>
        <v>24143</v>
      </c>
    </row>
    <row r="36" spans="1:11" x14ac:dyDescent="0.25">
      <c r="A36" s="51">
        <v>47</v>
      </c>
      <c r="B36" s="50">
        <v>5301</v>
      </c>
      <c r="C36" s="50">
        <v>23571</v>
      </c>
      <c r="D36" s="50">
        <f t="shared" si="0"/>
        <v>28872</v>
      </c>
      <c r="E36" s="24">
        <v>47</v>
      </c>
      <c r="F36" s="24">
        <f t="shared" si="1"/>
        <v>-5301</v>
      </c>
      <c r="G36" s="24">
        <f t="shared" si="2"/>
        <v>23571</v>
      </c>
    </row>
    <row r="37" spans="1:11" x14ac:dyDescent="0.25">
      <c r="A37" s="51">
        <v>48</v>
      </c>
      <c r="B37" s="50">
        <v>5092</v>
      </c>
      <c r="C37" s="50">
        <v>22790</v>
      </c>
      <c r="D37" s="50">
        <f t="shared" si="0"/>
        <v>27882</v>
      </c>
      <c r="E37" s="24">
        <v>48</v>
      </c>
      <c r="F37" s="24">
        <f t="shared" si="1"/>
        <v>-5092</v>
      </c>
      <c r="G37" s="24">
        <f t="shared" si="2"/>
        <v>22790</v>
      </c>
    </row>
    <row r="38" spans="1:11" x14ac:dyDescent="0.25">
      <c r="A38" s="51">
        <v>49</v>
      </c>
      <c r="B38" s="50">
        <v>5356</v>
      </c>
      <c r="C38" s="50">
        <v>23247</v>
      </c>
      <c r="D38" s="50">
        <f t="shared" si="0"/>
        <v>28603</v>
      </c>
      <c r="E38" s="24">
        <v>49</v>
      </c>
      <c r="F38" s="24">
        <f t="shared" si="1"/>
        <v>-5356</v>
      </c>
      <c r="G38" s="24">
        <f t="shared" si="2"/>
        <v>23247</v>
      </c>
    </row>
    <row r="39" spans="1:11" x14ac:dyDescent="0.25">
      <c r="A39" s="51">
        <v>50</v>
      </c>
      <c r="B39" s="50">
        <v>5896</v>
      </c>
      <c r="C39" s="50">
        <v>24420</v>
      </c>
      <c r="D39" s="50">
        <f t="shared" si="0"/>
        <v>30316</v>
      </c>
      <c r="E39" s="24">
        <v>50</v>
      </c>
      <c r="F39" s="24">
        <f t="shared" si="1"/>
        <v>-5896</v>
      </c>
      <c r="G39" s="24">
        <f t="shared" si="2"/>
        <v>24420</v>
      </c>
    </row>
    <row r="40" spans="1:11" x14ac:dyDescent="0.25">
      <c r="A40" s="51">
        <v>51</v>
      </c>
      <c r="B40" s="50">
        <v>6179</v>
      </c>
      <c r="C40" s="50">
        <v>26070</v>
      </c>
      <c r="D40" s="50">
        <f t="shared" si="0"/>
        <v>32249</v>
      </c>
      <c r="E40" s="24">
        <v>51</v>
      </c>
      <c r="F40" s="24">
        <f t="shared" si="1"/>
        <v>-6179</v>
      </c>
      <c r="G40" s="24">
        <f t="shared" si="2"/>
        <v>26070</v>
      </c>
    </row>
    <row r="41" spans="1:11" x14ac:dyDescent="0.25">
      <c r="A41" s="51">
        <v>52</v>
      </c>
      <c r="B41" s="50">
        <v>6233</v>
      </c>
      <c r="C41" s="50">
        <v>26865</v>
      </c>
      <c r="D41" s="50">
        <f t="shared" si="0"/>
        <v>33098</v>
      </c>
      <c r="E41" s="24">
        <v>52</v>
      </c>
      <c r="F41" s="24">
        <f t="shared" si="1"/>
        <v>-6233</v>
      </c>
      <c r="G41" s="24">
        <f t="shared" si="2"/>
        <v>26865</v>
      </c>
    </row>
    <row r="42" spans="1:11" x14ac:dyDescent="0.25">
      <c r="A42" s="51">
        <v>53</v>
      </c>
      <c r="B42" s="50">
        <v>6213</v>
      </c>
      <c r="C42" s="50">
        <v>26770</v>
      </c>
      <c r="D42" s="50">
        <f t="shared" si="0"/>
        <v>32983</v>
      </c>
      <c r="E42" s="24">
        <v>53</v>
      </c>
      <c r="F42" s="24">
        <f t="shared" si="1"/>
        <v>-6213</v>
      </c>
      <c r="G42" s="24">
        <f t="shared" si="2"/>
        <v>26770</v>
      </c>
    </row>
    <row r="43" spans="1:11" x14ac:dyDescent="0.25">
      <c r="A43" s="51">
        <v>54</v>
      </c>
      <c r="B43" s="50">
        <v>5795</v>
      </c>
      <c r="C43" s="50">
        <v>25294</v>
      </c>
      <c r="D43" s="50">
        <f t="shared" si="0"/>
        <v>31089</v>
      </c>
      <c r="E43" s="24">
        <v>54</v>
      </c>
      <c r="F43" s="24">
        <f t="shared" si="1"/>
        <v>-5795</v>
      </c>
      <c r="G43" s="24">
        <f t="shared" si="2"/>
        <v>25294</v>
      </c>
    </row>
    <row r="44" spans="1:11" x14ac:dyDescent="0.25">
      <c r="A44" s="51">
        <v>55</v>
      </c>
      <c r="B44" s="50">
        <v>5770</v>
      </c>
      <c r="C44" s="50">
        <v>24816</v>
      </c>
      <c r="D44" s="50">
        <f t="shared" si="0"/>
        <v>30586</v>
      </c>
      <c r="E44" s="24">
        <v>55</v>
      </c>
      <c r="F44" s="24">
        <f t="shared" si="1"/>
        <v>-5770</v>
      </c>
      <c r="G44" s="24">
        <f t="shared" si="2"/>
        <v>24816</v>
      </c>
    </row>
    <row r="45" spans="1:11" x14ac:dyDescent="0.25">
      <c r="A45" s="51">
        <v>56</v>
      </c>
      <c r="B45" s="50">
        <v>5637</v>
      </c>
      <c r="C45" s="50">
        <v>24074</v>
      </c>
      <c r="D45" s="50">
        <f t="shared" si="0"/>
        <v>29711</v>
      </c>
      <c r="E45" s="24">
        <v>56</v>
      </c>
      <c r="F45" s="24">
        <f t="shared" si="1"/>
        <v>-5637</v>
      </c>
      <c r="G45" s="24">
        <f t="shared" si="2"/>
        <v>24074</v>
      </c>
    </row>
    <row r="46" spans="1:11" x14ac:dyDescent="0.25">
      <c r="A46" s="51">
        <v>57</v>
      </c>
      <c r="B46" s="50">
        <v>5445</v>
      </c>
      <c r="C46" s="50">
        <v>22518</v>
      </c>
      <c r="D46" s="50">
        <f t="shared" si="0"/>
        <v>27963</v>
      </c>
      <c r="E46" s="24">
        <v>57</v>
      </c>
      <c r="F46" s="24">
        <f t="shared" si="1"/>
        <v>-5445</v>
      </c>
      <c r="G46" s="24">
        <f t="shared" si="2"/>
        <v>22518</v>
      </c>
    </row>
    <row r="47" spans="1:11" x14ac:dyDescent="0.25">
      <c r="A47" s="51">
        <v>58</v>
      </c>
      <c r="B47" s="50">
        <v>5428</v>
      </c>
      <c r="C47" s="50">
        <v>20888</v>
      </c>
      <c r="D47" s="50">
        <f t="shared" si="0"/>
        <v>26316</v>
      </c>
      <c r="E47" s="24">
        <v>58</v>
      </c>
      <c r="F47" s="24">
        <f t="shared" si="1"/>
        <v>-5428</v>
      </c>
      <c r="G47" s="24">
        <f t="shared" si="2"/>
        <v>20888</v>
      </c>
    </row>
    <row r="48" spans="1:11" x14ac:dyDescent="0.25">
      <c r="A48" s="51">
        <v>59</v>
      </c>
      <c r="B48" s="50">
        <v>5194</v>
      </c>
      <c r="C48" s="50">
        <v>18761</v>
      </c>
      <c r="D48" s="50">
        <f t="shared" si="0"/>
        <v>23955</v>
      </c>
      <c r="E48" s="24">
        <v>59</v>
      </c>
      <c r="F48" s="24">
        <f t="shared" si="1"/>
        <v>-5194</v>
      </c>
      <c r="G48" s="24">
        <f t="shared" si="2"/>
        <v>18761</v>
      </c>
    </row>
    <row r="49" spans="1:8" x14ac:dyDescent="0.25">
      <c r="A49" s="51">
        <v>60</v>
      </c>
      <c r="B49" s="50">
        <v>4433</v>
      </c>
      <c r="C49" s="50">
        <v>16674</v>
      </c>
      <c r="D49" s="50">
        <f t="shared" si="0"/>
        <v>21107</v>
      </c>
      <c r="E49" s="24">
        <v>60</v>
      </c>
      <c r="F49" s="24">
        <f t="shared" si="1"/>
        <v>-4433</v>
      </c>
      <c r="G49" s="24">
        <f t="shared" si="2"/>
        <v>16674</v>
      </c>
    </row>
    <row r="50" spans="1:8" x14ac:dyDescent="0.25">
      <c r="A50" s="51">
        <v>61</v>
      </c>
      <c r="B50" s="50">
        <v>3560</v>
      </c>
      <c r="C50" s="50">
        <v>13273</v>
      </c>
      <c r="D50" s="50">
        <f t="shared" si="0"/>
        <v>16833</v>
      </c>
      <c r="E50" s="24">
        <v>61</v>
      </c>
      <c r="F50" s="24">
        <f t="shared" si="1"/>
        <v>-3560</v>
      </c>
      <c r="G50" s="24">
        <f t="shared" si="2"/>
        <v>13273</v>
      </c>
    </row>
    <row r="51" spans="1:8" x14ac:dyDescent="0.25">
      <c r="A51" s="51">
        <v>62</v>
      </c>
      <c r="B51" s="50">
        <v>2225</v>
      </c>
      <c r="C51" s="50">
        <v>8070</v>
      </c>
      <c r="D51" s="50">
        <f t="shared" si="0"/>
        <v>10295</v>
      </c>
      <c r="E51" s="24">
        <v>62</v>
      </c>
      <c r="F51" s="24">
        <f t="shared" si="1"/>
        <v>-2225</v>
      </c>
      <c r="G51" s="24">
        <f t="shared" si="2"/>
        <v>8070</v>
      </c>
    </row>
    <row r="52" spans="1:8" x14ac:dyDescent="0.25">
      <c r="A52" s="51">
        <v>63</v>
      </c>
      <c r="B52" s="50">
        <v>1235</v>
      </c>
      <c r="C52" s="50">
        <v>3744</v>
      </c>
      <c r="D52" s="50">
        <f t="shared" si="0"/>
        <v>4979</v>
      </c>
      <c r="E52" s="24">
        <v>63</v>
      </c>
      <c r="F52" s="24">
        <f t="shared" si="1"/>
        <v>-1235</v>
      </c>
      <c r="G52" s="24">
        <f t="shared" si="2"/>
        <v>3744</v>
      </c>
    </row>
    <row r="53" spans="1:8" x14ac:dyDescent="0.25">
      <c r="A53" s="51">
        <v>64</v>
      </c>
      <c r="B53" s="50">
        <v>780</v>
      </c>
      <c r="C53" s="50">
        <v>2052</v>
      </c>
      <c r="D53" s="50">
        <f t="shared" si="0"/>
        <v>2832</v>
      </c>
      <c r="E53" s="24">
        <v>64</v>
      </c>
      <c r="F53" s="24">
        <f t="shared" si="1"/>
        <v>-780</v>
      </c>
      <c r="G53" s="24">
        <f t="shared" si="2"/>
        <v>2052</v>
      </c>
    </row>
    <row r="54" spans="1:8" x14ac:dyDescent="0.25">
      <c r="A54" s="51">
        <v>65</v>
      </c>
      <c r="B54" s="50">
        <v>472</v>
      </c>
      <c r="C54" s="50">
        <v>1148</v>
      </c>
      <c r="D54" s="50">
        <f t="shared" si="0"/>
        <v>1620</v>
      </c>
      <c r="E54" s="24">
        <v>65</v>
      </c>
      <c r="F54" s="24">
        <f t="shared" si="1"/>
        <v>-472</v>
      </c>
      <c r="G54" s="24">
        <f t="shared" si="2"/>
        <v>1148</v>
      </c>
    </row>
    <row r="55" spans="1:8" x14ac:dyDescent="0.25">
      <c r="A55" s="51">
        <v>66</v>
      </c>
      <c r="B55" s="50">
        <v>274</v>
      </c>
      <c r="C55" s="50">
        <v>740</v>
      </c>
      <c r="D55" s="50">
        <f t="shared" si="0"/>
        <v>1014</v>
      </c>
      <c r="E55" s="24">
        <v>66</v>
      </c>
      <c r="F55" s="24">
        <f t="shared" si="1"/>
        <v>-274</v>
      </c>
      <c r="G55" s="24">
        <f t="shared" si="2"/>
        <v>740</v>
      </c>
    </row>
    <row r="56" spans="1:8" x14ac:dyDescent="0.25">
      <c r="A56" s="51">
        <v>67</v>
      </c>
      <c r="B56" s="50">
        <v>81</v>
      </c>
      <c r="C56" s="50">
        <v>159</v>
      </c>
      <c r="D56" s="50">
        <f t="shared" si="0"/>
        <v>240</v>
      </c>
      <c r="E56" s="24">
        <v>67</v>
      </c>
      <c r="F56" s="24">
        <f t="shared" si="1"/>
        <v>-81</v>
      </c>
      <c r="G56" s="24">
        <f t="shared" si="2"/>
        <v>159</v>
      </c>
    </row>
    <row r="57" spans="1:8" x14ac:dyDescent="0.25">
      <c r="A57" s="51">
        <v>68</v>
      </c>
      <c r="B57" s="50">
        <v>35</v>
      </c>
      <c r="C57" s="50">
        <v>62</v>
      </c>
      <c r="D57" s="50">
        <f t="shared" si="0"/>
        <v>97</v>
      </c>
      <c r="E57" s="24">
        <v>68</v>
      </c>
      <c r="F57" s="24">
        <f t="shared" si="1"/>
        <v>-35</v>
      </c>
      <c r="G57" s="24">
        <f t="shared" si="2"/>
        <v>62</v>
      </c>
    </row>
    <row r="58" spans="1:8" x14ac:dyDescent="0.25">
      <c r="A58" s="51">
        <v>69</v>
      </c>
      <c r="B58" s="50">
        <v>11</v>
      </c>
      <c r="C58" s="50">
        <v>41</v>
      </c>
      <c r="D58" s="50">
        <f t="shared" si="0"/>
        <v>52</v>
      </c>
      <c r="E58" s="24">
        <v>69</v>
      </c>
      <c r="F58" s="24">
        <f t="shared" si="1"/>
        <v>-11</v>
      </c>
      <c r="G58" s="24">
        <f t="shared" si="2"/>
        <v>41</v>
      </c>
    </row>
    <row r="59" spans="1:8" x14ac:dyDescent="0.25">
      <c r="A59" s="50" t="s">
        <v>21</v>
      </c>
      <c r="B59" s="55">
        <f>SUM(B4:B58)</f>
        <v>179230</v>
      </c>
      <c r="C59" s="55">
        <f>SUM(C4:C58)</f>
        <v>836495</v>
      </c>
      <c r="D59" s="56">
        <f>SUM(B59:C59)</f>
        <v>1015725</v>
      </c>
    </row>
    <row r="60" spans="1:8" x14ac:dyDescent="0.25">
      <c r="H60" s="57"/>
    </row>
  </sheetData>
  <pageMargins left="0.7" right="0.7" top="0.75" bottom="0.75" header="0.3" footer="0.3"/>
  <pageSetup paperSize="9" orientation="portrait" r:id="rId1"/>
  <headerFooter>
    <oddFooter>&amp;L_x000D_&amp;1#&amp;"Aptos"&amp;10&amp;KFF0000 Interne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A4A20-76EC-45D0-8115-8B142509761F}">
  <sheetPr codeName="Feuil5">
    <tabColor rgb="FFFFC000"/>
  </sheetPr>
  <dimension ref="A1:N59"/>
  <sheetViews>
    <sheetView zoomScale="90" zoomScaleNormal="90" workbookViewId="0">
      <selection activeCell="I36" sqref="I36"/>
    </sheetView>
  </sheetViews>
  <sheetFormatPr baseColWidth="10" defaultColWidth="11.42578125" defaultRowHeight="15" x14ac:dyDescent="0.25"/>
  <cols>
    <col min="1" max="3" width="11.42578125" style="20"/>
    <col min="4" max="4" width="19.140625" style="20" customWidth="1"/>
    <col min="5" max="7" width="11.42578125" style="24"/>
    <col min="8" max="10" width="11.42578125" style="20"/>
    <col min="11" max="11" width="26" style="20" customWidth="1"/>
    <col min="12" max="16384" width="11.42578125" style="20"/>
  </cols>
  <sheetData>
    <row r="1" spans="1:9" x14ac:dyDescent="0.25">
      <c r="A1" s="46" t="s">
        <v>107</v>
      </c>
      <c r="B1" s="47"/>
      <c r="C1" s="47"/>
      <c r="D1" s="47"/>
    </row>
    <row r="3" spans="1:9" x14ac:dyDescent="0.25">
      <c r="A3" s="48" t="s">
        <v>20</v>
      </c>
      <c r="B3" s="48" t="s">
        <v>18</v>
      </c>
      <c r="C3" s="48" t="s">
        <v>5</v>
      </c>
      <c r="D3" s="48" t="s">
        <v>6</v>
      </c>
      <c r="E3" s="49" t="s">
        <v>20</v>
      </c>
      <c r="F3" s="49" t="s">
        <v>18</v>
      </c>
      <c r="G3" s="49" t="s">
        <v>19</v>
      </c>
      <c r="I3" s="58" t="s">
        <v>22</v>
      </c>
    </row>
    <row r="4" spans="1:9" x14ac:dyDescent="0.25">
      <c r="A4" s="51">
        <v>15</v>
      </c>
      <c r="B4" s="51">
        <v>9</v>
      </c>
      <c r="C4" s="51">
        <v>3</v>
      </c>
      <c r="D4" s="50">
        <f>B4+C4</f>
        <v>12</v>
      </c>
      <c r="E4" s="24">
        <v>15</v>
      </c>
      <c r="F4" s="24">
        <f>-1*B4</f>
        <v>-9</v>
      </c>
      <c r="G4" s="24">
        <f>C4</f>
        <v>3</v>
      </c>
    </row>
    <row r="5" spans="1:9" x14ac:dyDescent="0.25">
      <c r="A5" s="51">
        <v>16</v>
      </c>
      <c r="B5" s="51">
        <v>61</v>
      </c>
      <c r="C5" s="51">
        <v>67</v>
      </c>
      <c r="D5" s="50">
        <f t="shared" ref="D5:D58" si="0">B5+C5</f>
        <v>128</v>
      </c>
      <c r="E5" s="24">
        <v>16</v>
      </c>
      <c r="F5" s="24">
        <f t="shared" ref="F5:F58" si="1">-1*B5</f>
        <v>-61</v>
      </c>
      <c r="G5" s="24">
        <f t="shared" ref="G5:G58" si="2">C5</f>
        <v>67</v>
      </c>
    </row>
    <row r="6" spans="1:9" x14ac:dyDescent="0.25">
      <c r="A6" s="51">
        <v>17</v>
      </c>
      <c r="B6" s="51">
        <v>163</v>
      </c>
      <c r="C6" s="51">
        <v>423</v>
      </c>
      <c r="D6" s="50">
        <f t="shared" si="0"/>
        <v>586</v>
      </c>
      <c r="E6" s="24">
        <v>17</v>
      </c>
      <c r="F6" s="24">
        <f t="shared" si="1"/>
        <v>-163</v>
      </c>
      <c r="G6" s="24">
        <f t="shared" si="2"/>
        <v>423</v>
      </c>
    </row>
    <row r="7" spans="1:9" x14ac:dyDescent="0.25">
      <c r="A7" s="51">
        <v>18</v>
      </c>
      <c r="B7" s="51">
        <v>1417</v>
      </c>
      <c r="C7" s="51">
        <v>3587</v>
      </c>
      <c r="D7" s="50">
        <f t="shared" si="0"/>
        <v>5004</v>
      </c>
      <c r="E7" s="24">
        <v>18</v>
      </c>
      <c r="F7" s="24">
        <f t="shared" si="1"/>
        <v>-1417</v>
      </c>
      <c r="G7" s="24">
        <f t="shared" si="2"/>
        <v>3587</v>
      </c>
    </row>
    <row r="8" spans="1:9" x14ac:dyDescent="0.25">
      <c r="A8" s="51">
        <v>19</v>
      </c>
      <c r="B8" s="51">
        <v>2822</v>
      </c>
      <c r="C8" s="51">
        <v>8073</v>
      </c>
      <c r="D8" s="50">
        <f t="shared" si="0"/>
        <v>10895</v>
      </c>
      <c r="E8" s="24">
        <v>19</v>
      </c>
      <c r="F8" s="24">
        <f t="shared" si="1"/>
        <v>-2822</v>
      </c>
      <c r="G8" s="24">
        <f t="shared" si="2"/>
        <v>8073</v>
      </c>
    </row>
    <row r="9" spans="1:9" x14ac:dyDescent="0.25">
      <c r="A9" s="51">
        <v>20</v>
      </c>
      <c r="B9" s="51">
        <v>3484</v>
      </c>
      <c r="C9" s="51">
        <v>11412</v>
      </c>
      <c r="D9" s="50">
        <f t="shared" si="0"/>
        <v>14896</v>
      </c>
      <c r="E9" s="24">
        <v>20</v>
      </c>
      <c r="F9" s="24">
        <f t="shared" si="1"/>
        <v>-3484</v>
      </c>
      <c r="G9" s="24">
        <f t="shared" si="2"/>
        <v>11412</v>
      </c>
    </row>
    <row r="10" spans="1:9" x14ac:dyDescent="0.25">
      <c r="A10" s="51">
        <v>21</v>
      </c>
      <c r="B10" s="51">
        <v>5980</v>
      </c>
      <c r="C10" s="51">
        <v>19364</v>
      </c>
      <c r="D10" s="50">
        <f t="shared" si="0"/>
        <v>25344</v>
      </c>
      <c r="E10" s="24">
        <v>21</v>
      </c>
      <c r="F10" s="24">
        <f t="shared" si="1"/>
        <v>-5980</v>
      </c>
      <c r="G10" s="24">
        <f t="shared" si="2"/>
        <v>19364</v>
      </c>
    </row>
    <row r="11" spans="1:9" x14ac:dyDescent="0.25">
      <c r="A11" s="51">
        <v>22</v>
      </c>
      <c r="B11" s="51">
        <v>6718</v>
      </c>
      <c r="C11" s="51">
        <v>22765</v>
      </c>
      <c r="D11" s="50">
        <f t="shared" si="0"/>
        <v>29483</v>
      </c>
      <c r="E11" s="24">
        <v>22</v>
      </c>
      <c r="F11" s="24">
        <f t="shared" si="1"/>
        <v>-6718</v>
      </c>
      <c r="G11" s="24">
        <f t="shared" si="2"/>
        <v>22765</v>
      </c>
    </row>
    <row r="12" spans="1:9" x14ac:dyDescent="0.25">
      <c r="A12" s="51">
        <v>23</v>
      </c>
      <c r="B12" s="51">
        <v>7361</v>
      </c>
      <c r="C12" s="51">
        <v>23921</v>
      </c>
      <c r="D12" s="50">
        <f t="shared" si="0"/>
        <v>31282</v>
      </c>
      <c r="E12" s="24">
        <v>23</v>
      </c>
      <c r="F12" s="24">
        <f t="shared" si="1"/>
        <v>-7361</v>
      </c>
      <c r="G12" s="24">
        <f t="shared" si="2"/>
        <v>23921</v>
      </c>
    </row>
    <row r="13" spans="1:9" x14ac:dyDescent="0.25">
      <c r="A13" s="51">
        <v>24</v>
      </c>
      <c r="B13" s="51">
        <v>7583</v>
      </c>
      <c r="C13" s="51">
        <v>23250</v>
      </c>
      <c r="D13" s="50">
        <f t="shared" si="0"/>
        <v>30833</v>
      </c>
      <c r="E13" s="24">
        <v>24</v>
      </c>
      <c r="F13" s="24">
        <f t="shared" si="1"/>
        <v>-7583</v>
      </c>
      <c r="G13" s="24">
        <f t="shared" si="2"/>
        <v>23250</v>
      </c>
    </row>
    <row r="14" spans="1:9" x14ac:dyDescent="0.25">
      <c r="A14" s="51">
        <v>25</v>
      </c>
      <c r="B14" s="51">
        <v>7194</v>
      </c>
      <c r="C14" s="51">
        <v>20542</v>
      </c>
      <c r="D14" s="50">
        <f t="shared" si="0"/>
        <v>27736</v>
      </c>
      <c r="E14" s="24">
        <v>25</v>
      </c>
      <c r="F14" s="24">
        <f t="shared" si="1"/>
        <v>-7194</v>
      </c>
      <c r="G14" s="24">
        <f t="shared" si="2"/>
        <v>20542</v>
      </c>
    </row>
    <row r="15" spans="1:9" x14ac:dyDescent="0.25">
      <c r="A15" s="51">
        <v>26</v>
      </c>
      <c r="B15" s="51">
        <v>6522</v>
      </c>
      <c r="C15" s="51">
        <v>18731</v>
      </c>
      <c r="D15" s="50">
        <f t="shared" si="0"/>
        <v>25253</v>
      </c>
      <c r="E15" s="24">
        <v>26</v>
      </c>
      <c r="F15" s="24">
        <f t="shared" si="1"/>
        <v>-6522</v>
      </c>
      <c r="G15" s="24">
        <f t="shared" si="2"/>
        <v>18731</v>
      </c>
    </row>
    <row r="16" spans="1:9" x14ac:dyDescent="0.25">
      <c r="A16" s="51">
        <v>27</v>
      </c>
      <c r="B16" s="51">
        <v>6431</v>
      </c>
      <c r="C16" s="51">
        <v>17360</v>
      </c>
      <c r="D16" s="50">
        <f t="shared" si="0"/>
        <v>23791</v>
      </c>
      <c r="E16" s="24">
        <v>27</v>
      </c>
      <c r="F16" s="24">
        <f t="shared" si="1"/>
        <v>-6431</v>
      </c>
      <c r="G16" s="24">
        <f t="shared" si="2"/>
        <v>17360</v>
      </c>
    </row>
    <row r="17" spans="1:11" x14ac:dyDescent="0.25">
      <c r="A17" s="51">
        <v>28</v>
      </c>
      <c r="B17" s="51">
        <v>6404</v>
      </c>
      <c r="C17" s="51">
        <v>16112</v>
      </c>
      <c r="D17" s="50">
        <f t="shared" si="0"/>
        <v>22516</v>
      </c>
      <c r="E17" s="24">
        <v>28</v>
      </c>
      <c r="F17" s="24">
        <f t="shared" si="1"/>
        <v>-6404</v>
      </c>
      <c r="G17" s="24">
        <f t="shared" si="2"/>
        <v>16112</v>
      </c>
    </row>
    <row r="18" spans="1:11" x14ac:dyDescent="0.25">
      <c r="A18" s="51">
        <v>29</v>
      </c>
      <c r="B18" s="51">
        <v>6145</v>
      </c>
      <c r="C18" s="51">
        <v>14774</v>
      </c>
      <c r="D18" s="50">
        <f t="shared" si="0"/>
        <v>20919</v>
      </c>
      <c r="E18" s="24">
        <v>29</v>
      </c>
      <c r="F18" s="24">
        <f t="shared" si="1"/>
        <v>-6145</v>
      </c>
      <c r="G18" s="24">
        <f t="shared" si="2"/>
        <v>14774</v>
      </c>
    </row>
    <row r="19" spans="1:11" x14ac:dyDescent="0.25">
      <c r="A19" s="51">
        <v>30</v>
      </c>
      <c r="B19" s="51">
        <v>5866</v>
      </c>
      <c r="C19" s="51">
        <v>13790</v>
      </c>
      <c r="D19" s="50">
        <f t="shared" si="0"/>
        <v>19656</v>
      </c>
      <c r="E19" s="24">
        <v>30</v>
      </c>
      <c r="F19" s="24">
        <f t="shared" si="1"/>
        <v>-5866</v>
      </c>
      <c r="G19" s="24">
        <f t="shared" si="2"/>
        <v>13790</v>
      </c>
    </row>
    <row r="20" spans="1:11" x14ac:dyDescent="0.25">
      <c r="A20" s="51">
        <v>31</v>
      </c>
      <c r="B20" s="51">
        <v>5710</v>
      </c>
      <c r="C20" s="51">
        <v>12929</v>
      </c>
      <c r="D20" s="50">
        <f t="shared" si="0"/>
        <v>18639</v>
      </c>
      <c r="E20" s="24">
        <v>31</v>
      </c>
      <c r="F20" s="24">
        <f t="shared" si="1"/>
        <v>-5710</v>
      </c>
      <c r="G20" s="24">
        <f t="shared" si="2"/>
        <v>12929</v>
      </c>
    </row>
    <row r="21" spans="1:11" x14ac:dyDescent="0.25">
      <c r="A21" s="51">
        <v>32</v>
      </c>
      <c r="B21" s="51">
        <v>5944</v>
      </c>
      <c r="C21" s="51">
        <v>12763</v>
      </c>
      <c r="D21" s="50">
        <f t="shared" si="0"/>
        <v>18707</v>
      </c>
      <c r="E21" s="24">
        <v>32</v>
      </c>
      <c r="F21" s="24">
        <f t="shared" si="1"/>
        <v>-5944</v>
      </c>
      <c r="G21" s="24">
        <f t="shared" si="2"/>
        <v>12763</v>
      </c>
    </row>
    <row r="22" spans="1:11" x14ac:dyDescent="0.25">
      <c r="A22" s="51">
        <v>33</v>
      </c>
      <c r="B22" s="51">
        <v>5380</v>
      </c>
      <c r="C22" s="51">
        <v>12406</v>
      </c>
      <c r="D22" s="50">
        <f t="shared" si="0"/>
        <v>17786</v>
      </c>
      <c r="E22" s="24">
        <v>33</v>
      </c>
      <c r="F22" s="24">
        <f t="shared" si="1"/>
        <v>-5380</v>
      </c>
      <c r="G22" s="24">
        <f t="shared" si="2"/>
        <v>12406</v>
      </c>
    </row>
    <row r="23" spans="1:11" x14ac:dyDescent="0.25">
      <c r="A23" s="51">
        <v>34</v>
      </c>
      <c r="B23" s="51">
        <v>5174</v>
      </c>
      <c r="C23" s="51">
        <v>11974</v>
      </c>
      <c r="D23" s="50">
        <f t="shared" si="0"/>
        <v>17148</v>
      </c>
      <c r="E23" s="24">
        <v>34</v>
      </c>
      <c r="F23" s="24">
        <f t="shared" si="1"/>
        <v>-5174</v>
      </c>
      <c r="G23" s="24">
        <f t="shared" si="2"/>
        <v>11974</v>
      </c>
    </row>
    <row r="24" spans="1:11" x14ac:dyDescent="0.25">
      <c r="A24" s="51">
        <v>35</v>
      </c>
      <c r="B24" s="51">
        <v>4757</v>
      </c>
      <c r="C24" s="51">
        <v>11647</v>
      </c>
      <c r="D24" s="50">
        <f t="shared" si="0"/>
        <v>16404</v>
      </c>
      <c r="E24" s="24">
        <v>35</v>
      </c>
      <c r="F24" s="24">
        <f t="shared" si="1"/>
        <v>-4757</v>
      </c>
      <c r="G24" s="24">
        <f t="shared" si="2"/>
        <v>11647</v>
      </c>
    </row>
    <row r="25" spans="1:11" x14ac:dyDescent="0.25">
      <c r="A25" s="51">
        <v>36</v>
      </c>
      <c r="B25" s="51">
        <v>4623</v>
      </c>
      <c r="C25" s="51">
        <v>11484</v>
      </c>
      <c r="D25" s="50">
        <f t="shared" si="0"/>
        <v>16107</v>
      </c>
      <c r="E25" s="24">
        <v>36</v>
      </c>
      <c r="F25" s="24">
        <f t="shared" si="1"/>
        <v>-4623</v>
      </c>
      <c r="G25" s="24">
        <f t="shared" si="2"/>
        <v>11484</v>
      </c>
    </row>
    <row r="26" spans="1:11" x14ac:dyDescent="0.25">
      <c r="A26" s="51">
        <v>37</v>
      </c>
      <c r="B26" s="51">
        <v>4245</v>
      </c>
      <c r="C26" s="51">
        <v>10990</v>
      </c>
      <c r="D26" s="50">
        <f t="shared" si="0"/>
        <v>15235</v>
      </c>
      <c r="E26" s="24">
        <v>37</v>
      </c>
      <c r="F26" s="24">
        <f t="shared" si="1"/>
        <v>-4245</v>
      </c>
      <c r="G26" s="24">
        <f t="shared" si="2"/>
        <v>10990</v>
      </c>
    </row>
    <row r="27" spans="1:11" x14ac:dyDescent="0.25">
      <c r="A27" s="51">
        <v>38</v>
      </c>
      <c r="B27" s="51">
        <v>4037</v>
      </c>
      <c r="C27" s="51">
        <v>10873</v>
      </c>
      <c r="D27" s="50">
        <f t="shared" si="0"/>
        <v>14910</v>
      </c>
      <c r="E27" s="24">
        <v>38</v>
      </c>
      <c r="F27" s="24">
        <f t="shared" si="1"/>
        <v>-4037</v>
      </c>
      <c r="G27" s="24">
        <f t="shared" si="2"/>
        <v>10873</v>
      </c>
    </row>
    <row r="28" spans="1:11" x14ac:dyDescent="0.25">
      <c r="A28" s="51">
        <v>39</v>
      </c>
      <c r="B28" s="51">
        <v>3704</v>
      </c>
      <c r="C28" s="51">
        <v>9978</v>
      </c>
      <c r="D28" s="50">
        <f t="shared" si="0"/>
        <v>13682</v>
      </c>
      <c r="E28" s="24">
        <v>39</v>
      </c>
      <c r="F28" s="24">
        <f t="shared" si="1"/>
        <v>-3704</v>
      </c>
      <c r="G28" s="24">
        <f t="shared" si="2"/>
        <v>9978</v>
      </c>
      <c r="I28" s="20" t="s">
        <v>23</v>
      </c>
    </row>
    <row r="29" spans="1:11" x14ac:dyDescent="0.25">
      <c r="A29" s="51">
        <v>40</v>
      </c>
      <c r="B29" s="51">
        <v>3396</v>
      </c>
      <c r="C29" s="51">
        <v>9529</v>
      </c>
      <c r="D29" s="50">
        <f t="shared" si="0"/>
        <v>12925</v>
      </c>
      <c r="E29" s="24">
        <v>40</v>
      </c>
      <c r="F29" s="24">
        <f t="shared" si="1"/>
        <v>-3396</v>
      </c>
      <c r="G29" s="24">
        <f t="shared" si="2"/>
        <v>9529</v>
      </c>
    </row>
    <row r="30" spans="1:11" x14ac:dyDescent="0.25">
      <c r="A30" s="51">
        <v>41</v>
      </c>
      <c r="B30" s="51">
        <v>3215</v>
      </c>
      <c r="C30" s="51">
        <v>8940</v>
      </c>
      <c r="D30" s="50">
        <f t="shared" si="0"/>
        <v>12155</v>
      </c>
      <c r="E30" s="24">
        <v>41</v>
      </c>
      <c r="F30" s="24">
        <f t="shared" si="1"/>
        <v>-3215</v>
      </c>
      <c r="G30" s="24">
        <f t="shared" si="2"/>
        <v>8940</v>
      </c>
    </row>
    <row r="31" spans="1:11" x14ac:dyDescent="0.25">
      <c r="A31" s="51">
        <v>42</v>
      </c>
      <c r="B31" s="51">
        <v>3281</v>
      </c>
      <c r="C31" s="51">
        <v>9220</v>
      </c>
      <c r="D31" s="50">
        <f t="shared" si="0"/>
        <v>12501</v>
      </c>
      <c r="E31" s="24">
        <v>42</v>
      </c>
      <c r="F31" s="24">
        <f t="shared" si="1"/>
        <v>-3281</v>
      </c>
      <c r="G31" s="24">
        <f t="shared" si="2"/>
        <v>9220</v>
      </c>
      <c r="I31" s="2"/>
      <c r="J31" s="2"/>
      <c r="K31" s="2"/>
    </row>
    <row r="32" spans="1:11" x14ac:dyDescent="0.25">
      <c r="A32" s="51">
        <v>43</v>
      </c>
      <c r="B32" s="51">
        <v>3247</v>
      </c>
      <c r="C32" s="51">
        <v>8768</v>
      </c>
      <c r="D32" s="50">
        <f t="shared" si="0"/>
        <v>12015</v>
      </c>
      <c r="E32" s="24">
        <v>43</v>
      </c>
      <c r="F32" s="24">
        <f t="shared" si="1"/>
        <v>-3247</v>
      </c>
      <c r="G32" s="24">
        <f t="shared" si="2"/>
        <v>8768</v>
      </c>
      <c r="I32" s="2"/>
      <c r="J32" s="54"/>
      <c r="K32" s="54"/>
    </row>
    <row r="33" spans="1:14" x14ac:dyDescent="0.25">
      <c r="A33" s="51">
        <v>44</v>
      </c>
      <c r="B33" s="51">
        <v>3127</v>
      </c>
      <c r="C33" s="51">
        <v>8690</v>
      </c>
      <c r="D33" s="50">
        <f t="shared" si="0"/>
        <v>11817</v>
      </c>
      <c r="E33" s="24">
        <v>44</v>
      </c>
      <c r="F33" s="24">
        <f t="shared" si="1"/>
        <v>-3127</v>
      </c>
      <c r="G33" s="24">
        <f t="shared" si="2"/>
        <v>8690</v>
      </c>
      <c r="I33" s="2"/>
      <c r="J33" s="54"/>
      <c r="K33" s="54"/>
    </row>
    <row r="34" spans="1:14" x14ac:dyDescent="0.25">
      <c r="A34" s="51">
        <v>45</v>
      </c>
      <c r="B34" s="51">
        <v>2964</v>
      </c>
      <c r="C34" s="51">
        <v>7880</v>
      </c>
      <c r="D34" s="50">
        <f t="shared" si="0"/>
        <v>10844</v>
      </c>
      <c r="E34" s="24">
        <v>45</v>
      </c>
      <c r="F34" s="24">
        <f t="shared" si="1"/>
        <v>-2964</v>
      </c>
      <c r="G34" s="24">
        <f t="shared" si="2"/>
        <v>7880</v>
      </c>
    </row>
    <row r="35" spans="1:14" x14ac:dyDescent="0.25">
      <c r="A35" s="51">
        <v>46</v>
      </c>
      <c r="B35" s="51">
        <v>2860</v>
      </c>
      <c r="C35" s="51">
        <v>7659</v>
      </c>
      <c r="D35" s="50">
        <f t="shared" si="0"/>
        <v>10519</v>
      </c>
      <c r="E35" s="24">
        <v>46</v>
      </c>
      <c r="F35" s="24">
        <f t="shared" si="1"/>
        <v>-2860</v>
      </c>
      <c r="G35" s="24">
        <f t="shared" si="2"/>
        <v>7659</v>
      </c>
    </row>
    <row r="36" spans="1:14" x14ac:dyDescent="0.25">
      <c r="A36" s="51">
        <v>47</v>
      </c>
      <c r="B36" s="51">
        <v>2810</v>
      </c>
      <c r="C36" s="51">
        <v>7319</v>
      </c>
      <c r="D36" s="50">
        <f t="shared" si="0"/>
        <v>10129</v>
      </c>
      <c r="E36" s="24">
        <v>47</v>
      </c>
      <c r="F36" s="24">
        <f t="shared" si="1"/>
        <v>-2810</v>
      </c>
      <c r="G36" s="24">
        <f t="shared" si="2"/>
        <v>7319</v>
      </c>
    </row>
    <row r="37" spans="1:14" x14ac:dyDescent="0.25">
      <c r="A37" s="51">
        <v>48</v>
      </c>
      <c r="B37" s="51">
        <v>2614</v>
      </c>
      <c r="C37" s="51">
        <v>7004</v>
      </c>
      <c r="D37" s="50">
        <f t="shared" si="0"/>
        <v>9618</v>
      </c>
      <c r="E37" s="24">
        <v>48</v>
      </c>
      <c r="F37" s="24">
        <f t="shared" si="1"/>
        <v>-2614</v>
      </c>
      <c r="G37" s="24">
        <f t="shared" si="2"/>
        <v>7004</v>
      </c>
    </row>
    <row r="38" spans="1:14" x14ac:dyDescent="0.25">
      <c r="A38" s="51">
        <v>49</v>
      </c>
      <c r="B38" s="51">
        <v>2683</v>
      </c>
      <c r="C38" s="51">
        <v>6926</v>
      </c>
      <c r="D38" s="50">
        <f t="shared" si="0"/>
        <v>9609</v>
      </c>
      <c r="E38" s="24">
        <v>49</v>
      </c>
      <c r="F38" s="24">
        <f t="shared" si="1"/>
        <v>-2683</v>
      </c>
      <c r="G38" s="24">
        <f t="shared" si="2"/>
        <v>6926</v>
      </c>
    </row>
    <row r="39" spans="1:14" x14ac:dyDescent="0.25">
      <c r="A39" s="51">
        <v>50</v>
      </c>
      <c r="B39" s="51">
        <v>2648</v>
      </c>
      <c r="C39" s="51">
        <v>6898</v>
      </c>
      <c r="D39" s="50">
        <f t="shared" si="0"/>
        <v>9546</v>
      </c>
      <c r="E39" s="24">
        <v>50</v>
      </c>
      <c r="F39" s="24">
        <f t="shared" si="1"/>
        <v>-2648</v>
      </c>
      <c r="G39" s="24">
        <f t="shared" si="2"/>
        <v>6898</v>
      </c>
    </row>
    <row r="40" spans="1:14" x14ac:dyDescent="0.25">
      <c r="A40" s="51">
        <v>51</v>
      </c>
      <c r="B40" s="51">
        <v>2627</v>
      </c>
      <c r="C40" s="51">
        <v>6922</v>
      </c>
      <c r="D40" s="50">
        <f t="shared" si="0"/>
        <v>9549</v>
      </c>
      <c r="E40" s="24">
        <v>51</v>
      </c>
      <c r="F40" s="24">
        <f t="shared" si="1"/>
        <v>-2627</v>
      </c>
      <c r="G40" s="24">
        <f t="shared" si="2"/>
        <v>6922</v>
      </c>
    </row>
    <row r="41" spans="1:14" x14ac:dyDescent="0.25">
      <c r="A41" s="51">
        <v>52</v>
      </c>
      <c r="B41" s="51">
        <v>2589</v>
      </c>
      <c r="C41" s="51">
        <v>6762</v>
      </c>
      <c r="D41" s="50">
        <f t="shared" si="0"/>
        <v>9351</v>
      </c>
      <c r="E41" s="24">
        <v>52</v>
      </c>
      <c r="F41" s="24">
        <f t="shared" si="1"/>
        <v>-2589</v>
      </c>
      <c r="G41" s="24">
        <f t="shared" si="2"/>
        <v>6762</v>
      </c>
    </row>
    <row r="42" spans="1:14" x14ac:dyDescent="0.25">
      <c r="A42" s="51">
        <v>53</v>
      </c>
      <c r="B42" s="51">
        <v>2538</v>
      </c>
      <c r="C42" s="51">
        <v>6443</v>
      </c>
      <c r="D42" s="50">
        <f t="shared" si="0"/>
        <v>8981</v>
      </c>
      <c r="E42" s="24">
        <v>53</v>
      </c>
      <c r="F42" s="24">
        <f t="shared" si="1"/>
        <v>-2538</v>
      </c>
      <c r="G42" s="24">
        <f t="shared" si="2"/>
        <v>6443</v>
      </c>
    </row>
    <row r="43" spans="1:14" x14ac:dyDescent="0.25">
      <c r="A43" s="51">
        <v>54</v>
      </c>
      <c r="B43" s="51">
        <v>2537</v>
      </c>
      <c r="C43" s="51">
        <v>6052</v>
      </c>
      <c r="D43" s="50">
        <f t="shared" si="0"/>
        <v>8589</v>
      </c>
      <c r="E43" s="24">
        <v>54</v>
      </c>
      <c r="F43" s="24">
        <f t="shared" si="1"/>
        <v>-2537</v>
      </c>
      <c r="G43" s="24">
        <f t="shared" si="2"/>
        <v>6052</v>
      </c>
      <c r="L43" s="59"/>
      <c r="M43" s="59"/>
      <c r="N43" s="60"/>
    </row>
    <row r="44" spans="1:14" x14ac:dyDescent="0.25">
      <c r="A44" s="51">
        <v>55</v>
      </c>
      <c r="B44" s="51">
        <v>2308</v>
      </c>
      <c r="C44" s="51">
        <v>5665</v>
      </c>
      <c r="D44" s="50">
        <f t="shared" si="0"/>
        <v>7973</v>
      </c>
      <c r="E44" s="24">
        <v>55</v>
      </c>
      <c r="F44" s="24">
        <f t="shared" si="1"/>
        <v>-2308</v>
      </c>
      <c r="G44" s="24">
        <f t="shared" si="2"/>
        <v>5665</v>
      </c>
      <c r="L44" s="61"/>
      <c r="M44" s="61"/>
      <c r="N44" s="61"/>
    </row>
    <row r="45" spans="1:14" x14ac:dyDescent="0.25">
      <c r="A45" s="51">
        <v>56</v>
      </c>
      <c r="B45" s="51">
        <v>2338</v>
      </c>
      <c r="C45" s="51">
        <v>5375</v>
      </c>
      <c r="D45" s="50">
        <f t="shared" si="0"/>
        <v>7713</v>
      </c>
      <c r="E45" s="24">
        <v>56</v>
      </c>
      <c r="F45" s="24">
        <f t="shared" si="1"/>
        <v>-2338</v>
      </c>
      <c r="G45" s="24">
        <f t="shared" si="2"/>
        <v>5375</v>
      </c>
    </row>
    <row r="46" spans="1:14" x14ac:dyDescent="0.25">
      <c r="A46" s="51">
        <v>57</v>
      </c>
      <c r="B46" s="51">
        <v>2206</v>
      </c>
      <c r="C46" s="51">
        <v>4994</v>
      </c>
      <c r="D46" s="50">
        <f t="shared" si="0"/>
        <v>7200</v>
      </c>
      <c r="E46" s="24">
        <v>57</v>
      </c>
      <c r="F46" s="24">
        <f t="shared" si="1"/>
        <v>-2206</v>
      </c>
      <c r="G46" s="24">
        <f t="shared" si="2"/>
        <v>4994</v>
      </c>
    </row>
    <row r="47" spans="1:14" x14ac:dyDescent="0.25">
      <c r="A47" s="51">
        <v>58</v>
      </c>
      <c r="B47" s="51">
        <v>2414</v>
      </c>
      <c r="C47" s="51">
        <v>5099</v>
      </c>
      <c r="D47" s="50">
        <f t="shared" si="0"/>
        <v>7513</v>
      </c>
      <c r="E47" s="24">
        <v>58</v>
      </c>
      <c r="F47" s="24">
        <f t="shared" si="1"/>
        <v>-2414</v>
      </c>
      <c r="G47" s="24">
        <f t="shared" si="2"/>
        <v>5099</v>
      </c>
    </row>
    <row r="48" spans="1:14" x14ac:dyDescent="0.25">
      <c r="A48" s="51">
        <v>59</v>
      </c>
      <c r="B48" s="51">
        <v>2304</v>
      </c>
      <c r="C48" s="51">
        <v>4755</v>
      </c>
      <c r="D48" s="50">
        <f t="shared" si="0"/>
        <v>7059</v>
      </c>
      <c r="E48" s="24">
        <v>59</v>
      </c>
      <c r="F48" s="24">
        <f t="shared" si="1"/>
        <v>-2304</v>
      </c>
      <c r="G48" s="24">
        <f t="shared" si="2"/>
        <v>4755</v>
      </c>
    </row>
    <row r="49" spans="1:7" x14ac:dyDescent="0.25">
      <c r="A49" s="51">
        <v>60</v>
      </c>
      <c r="B49" s="51">
        <v>2345</v>
      </c>
      <c r="C49" s="51">
        <v>4650</v>
      </c>
      <c r="D49" s="50">
        <f t="shared" si="0"/>
        <v>6995</v>
      </c>
      <c r="E49" s="24">
        <v>60</v>
      </c>
      <c r="F49" s="24">
        <f t="shared" si="1"/>
        <v>-2345</v>
      </c>
      <c r="G49" s="24">
        <f t="shared" si="2"/>
        <v>4650</v>
      </c>
    </row>
    <row r="50" spans="1:7" x14ac:dyDescent="0.25">
      <c r="A50" s="51">
        <v>61</v>
      </c>
      <c r="B50" s="51">
        <v>2325</v>
      </c>
      <c r="C50" s="51">
        <v>4380</v>
      </c>
      <c r="D50" s="50">
        <f t="shared" si="0"/>
        <v>6705</v>
      </c>
      <c r="E50" s="24">
        <v>61</v>
      </c>
      <c r="F50" s="24">
        <f t="shared" si="1"/>
        <v>-2325</v>
      </c>
      <c r="G50" s="24">
        <f t="shared" si="2"/>
        <v>4380</v>
      </c>
    </row>
    <row r="51" spans="1:7" x14ac:dyDescent="0.25">
      <c r="A51" s="51">
        <v>62</v>
      </c>
      <c r="B51" s="51">
        <v>2260</v>
      </c>
      <c r="C51" s="51">
        <v>3920</v>
      </c>
      <c r="D51" s="50">
        <f t="shared" si="0"/>
        <v>6180</v>
      </c>
      <c r="E51" s="24">
        <v>62</v>
      </c>
      <c r="F51" s="24">
        <f t="shared" si="1"/>
        <v>-2260</v>
      </c>
      <c r="G51" s="24">
        <f t="shared" si="2"/>
        <v>3920</v>
      </c>
    </row>
    <row r="52" spans="1:7" x14ac:dyDescent="0.25">
      <c r="A52" s="51">
        <v>63</v>
      </c>
      <c r="B52" s="51">
        <v>2049</v>
      </c>
      <c r="C52" s="51">
        <v>3103</v>
      </c>
      <c r="D52" s="50">
        <f t="shared" si="0"/>
        <v>5152</v>
      </c>
      <c r="E52" s="24">
        <v>63</v>
      </c>
      <c r="F52" s="24">
        <f t="shared" si="1"/>
        <v>-2049</v>
      </c>
      <c r="G52" s="24">
        <f t="shared" si="2"/>
        <v>3103</v>
      </c>
    </row>
    <row r="53" spans="1:7" x14ac:dyDescent="0.25">
      <c r="A53" s="51">
        <v>64</v>
      </c>
      <c r="B53" s="51">
        <v>1921</v>
      </c>
      <c r="C53" s="51">
        <v>2435</v>
      </c>
      <c r="D53" s="50">
        <f t="shared" si="0"/>
        <v>4356</v>
      </c>
      <c r="E53" s="24">
        <v>64</v>
      </c>
      <c r="F53" s="24">
        <f t="shared" si="1"/>
        <v>-1921</v>
      </c>
      <c r="G53" s="24">
        <f t="shared" si="2"/>
        <v>2435</v>
      </c>
    </row>
    <row r="54" spans="1:7" x14ac:dyDescent="0.25">
      <c r="A54" s="51">
        <v>65</v>
      </c>
      <c r="B54" s="51">
        <v>1722</v>
      </c>
      <c r="C54" s="51">
        <v>1989</v>
      </c>
      <c r="D54" s="50">
        <f t="shared" si="0"/>
        <v>3711</v>
      </c>
      <c r="E54" s="24">
        <v>65</v>
      </c>
      <c r="F54" s="24">
        <f t="shared" si="1"/>
        <v>-1722</v>
      </c>
      <c r="G54" s="24">
        <f t="shared" si="2"/>
        <v>1989</v>
      </c>
    </row>
    <row r="55" spans="1:7" x14ac:dyDescent="0.25">
      <c r="A55" s="51">
        <v>66</v>
      </c>
      <c r="B55" s="51">
        <v>1488</v>
      </c>
      <c r="C55" s="51">
        <v>1498</v>
      </c>
      <c r="D55" s="50">
        <f t="shared" si="0"/>
        <v>2986</v>
      </c>
      <c r="E55" s="24">
        <v>66</v>
      </c>
      <c r="F55" s="24">
        <f t="shared" si="1"/>
        <v>-1488</v>
      </c>
      <c r="G55" s="24">
        <f t="shared" si="2"/>
        <v>1498</v>
      </c>
    </row>
    <row r="56" spans="1:7" x14ac:dyDescent="0.25">
      <c r="A56" s="51">
        <v>67</v>
      </c>
      <c r="B56" s="51">
        <v>1344</v>
      </c>
      <c r="C56" s="51">
        <v>1187</v>
      </c>
      <c r="D56" s="50">
        <f t="shared" si="0"/>
        <v>2531</v>
      </c>
      <c r="E56" s="24">
        <v>67</v>
      </c>
      <c r="F56" s="24">
        <f t="shared" si="1"/>
        <v>-1344</v>
      </c>
      <c r="G56" s="24">
        <f t="shared" si="2"/>
        <v>1187</v>
      </c>
    </row>
    <row r="57" spans="1:7" x14ac:dyDescent="0.25">
      <c r="A57" s="51">
        <v>68</v>
      </c>
      <c r="B57" s="51">
        <v>978</v>
      </c>
      <c r="C57" s="51">
        <v>756</v>
      </c>
      <c r="D57" s="50">
        <f t="shared" si="0"/>
        <v>1734</v>
      </c>
      <c r="E57" s="24">
        <v>68</v>
      </c>
      <c r="F57" s="24">
        <f t="shared" si="1"/>
        <v>-978</v>
      </c>
      <c r="G57" s="24">
        <f t="shared" si="2"/>
        <v>756</v>
      </c>
    </row>
    <row r="58" spans="1:7" x14ac:dyDescent="0.25">
      <c r="A58" s="51">
        <v>69</v>
      </c>
      <c r="B58" s="51">
        <v>852</v>
      </c>
      <c r="C58" s="51">
        <v>600</v>
      </c>
      <c r="D58" s="50">
        <f t="shared" si="0"/>
        <v>1452</v>
      </c>
      <c r="E58" s="24">
        <v>69</v>
      </c>
      <c r="F58" s="24">
        <f t="shared" si="1"/>
        <v>-852</v>
      </c>
      <c r="G58" s="24">
        <f t="shared" si="2"/>
        <v>600</v>
      </c>
    </row>
    <row r="59" spans="1:7" x14ac:dyDescent="0.25">
      <c r="B59" s="56">
        <f>SUM(B4:B58)</f>
        <v>189724</v>
      </c>
      <c r="C59" s="56">
        <f>SUM(C4:C58)</f>
        <v>484636</v>
      </c>
      <c r="D59" s="56">
        <f>SUM(B59:C59)</f>
        <v>674360</v>
      </c>
    </row>
  </sheetData>
  <pageMargins left="0.7" right="0.7" top="0.75" bottom="0.75" header="0.3" footer="0.3"/>
  <pageSetup paperSize="9" orientation="portrait" r:id="rId1"/>
  <headerFooter>
    <oddFooter>&amp;L_x000D_&amp;1#&amp;"Aptos"&amp;10&amp;KFF0000 Interne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5334-60DC-4AD1-AD7E-5941E1DE84EE}">
  <sheetPr codeName="Feuil6">
    <tabColor rgb="FF00B0F0"/>
  </sheetPr>
  <dimension ref="B1:I14"/>
  <sheetViews>
    <sheetView zoomScaleNormal="100" workbookViewId="0">
      <selection activeCell="B12" sqref="B12"/>
    </sheetView>
  </sheetViews>
  <sheetFormatPr baseColWidth="10" defaultColWidth="11.42578125" defaultRowHeight="15" x14ac:dyDescent="0.25"/>
  <cols>
    <col min="1" max="1" width="2.42578125" style="64" customWidth="1"/>
    <col min="2" max="2" width="26.7109375" style="64" customWidth="1"/>
    <col min="3" max="4" width="11.42578125" style="64"/>
    <col min="5" max="5" width="11" style="64" customWidth="1"/>
    <col min="6" max="6" width="25.85546875" style="64" customWidth="1"/>
    <col min="7" max="7" width="27.5703125" style="64" bestFit="1" customWidth="1"/>
    <col min="8" max="8" width="17.5703125" style="64" bestFit="1" customWidth="1"/>
    <col min="9" max="16384" width="11.42578125" style="64"/>
  </cols>
  <sheetData>
    <row r="1" spans="2:9" ht="15.75" x14ac:dyDescent="0.25">
      <c r="B1" s="62" t="s">
        <v>108</v>
      </c>
      <c r="C1" s="63"/>
      <c r="D1" s="63"/>
      <c r="E1" s="63"/>
      <c r="F1" s="63"/>
    </row>
    <row r="3" spans="2:9" ht="19.5" customHeight="1" x14ac:dyDescent="0.25">
      <c r="B3" s="65" t="s">
        <v>24</v>
      </c>
      <c r="C3" s="66" t="s">
        <v>25</v>
      </c>
      <c r="D3" s="67" t="s">
        <v>26</v>
      </c>
    </row>
    <row r="4" spans="2:9" ht="27" customHeight="1" x14ac:dyDescent="0.25">
      <c r="B4" s="68" t="s">
        <v>95</v>
      </c>
      <c r="C4" s="69">
        <v>0.443185901695833</v>
      </c>
      <c r="D4" s="69">
        <v>0.39350335291876698</v>
      </c>
      <c r="F4" s="70"/>
      <c r="G4" s="71"/>
      <c r="H4" s="72"/>
    </row>
    <row r="5" spans="2:9" ht="24" x14ac:dyDescent="0.25">
      <c r="B5" s="73" t="s">
        <v>116</v>
      </c>
      <c r="C5" s="74">
        <v>0.31320977626818303</v>
      </c>
      <c r="D5" s="74">
        <v>0.32867342939890498</v>
      </c>
      <c r="F5" s="70"/>
      <c r="G5" s="75"/>
      <c r="H5" s="76"/>
      <c r="I5" s="77"/>
    </row>
    <row r="6" spans="2:9" ht="34.5" customHeight="1" x14ac:dyDescent="0.25">
      <c r="B6" s="68" t="s">
        <v>117</v>
      </c>
      <c r="C6" s="69">
        <v>5.9466883260725099E-2</v>
      </c>
      <c r="D6" s="69">
        <v>9.6790182795860394E-2</v>
      </c>
      <c r="H6" s="78"/>
      <c r="I6" s="78"/>
    </row>
    <row r="7" spans="2:9" ht="24" x14ac:dyDescent="0.25">
      <c r="B7" s="73" t="s">
        <v>99</v>
      </c>
      <c r="C7" s="74">
        <v>6.3874572349799402E-2</v>
      </c>
      <c r="D7" s="74">
        <v>4.00943814885567E-2</v>
      </c>
      <c r="F7" s="70"/>
      <c r="G7" s="79"/>
      <c r="H7" s="78"/>
      <c r="I7" s="78"/>
    </row>
    <row r="8" spans="2:9" ht="27" customHeight="1" x14ac:dyDescent="0.25">
      <c r="B8" s="68" t="s">
        <v>97</v>
      </c>
      <c r="C8" s="69">
        <v>6.38607890915356E-2</v>
      </c>
      <c r="D8" s="69">
        <v>7.3977226642561497E-2</v>
      </c>
      <c r="F8" s="70"/>
      <c r="G8" s="79"/>
      <c r="H8" s="78"/>
      <c r="I8" s="78"/>
    </row>
    <row r="9" spans="2:9" ht="24" x14ac:dyDescent="0.25">
      <c r="B9" s="73" t="s">
        <v>118</v>
      </c>
      <c r="C9" s="74">
        <v>2.0083191808806501E-2</v>
      </c>
      <c r="D9" s="74">
        <v>2.7594842335668699E-2</v>
      </c>
      <c r="F9" s="70"/>
      <c r="G9" s="79"/>
      <c r="H9" s="78"/>
      <c r="I9" s="78"/>
    </row>
    <row r="10" spans="2:9" ht="27" customHeight="1" x14ac:dyDescent="0.25">
      <c r="B10" s="68" t="s">
        <v>119</v>
      </c>
      <c r="C10" s="69">
        <v>9.3952595436756995E-3</v>
      </c>
      <c r="D10" s="69">
        <v>8.6748494907468703E-3</v>
      </c>
      <c r="F10" s="70"/>
      <c r="G10" s="79"/>
      <c r="H10" s="78"/>
      <c r="I10" s="78"/>
    </row>
    <row r="11" spans="2:9" ht="21.75" customHeight="1" x14ac:dyDescent="0.25">
      <c r="B11" s="73" t="s">
        <v>101</v>
      </c>
      <c r="C11" s="74">
        <v>2.6923625981441799E-2</v>
      </c>
      <c r="D11" s="74">
        <v>3.0691734928934001E-2</v>
      </c>
      <c r="E11" s="72"/>
      <c r="F11" s="70"/>
      <c r="G11" s="79"/>
      <c r="H11" s="78"/>
      <c r="I11" s="78"/>
    </row>
    <row r="12" spans="2:9" x14ac:dyDescent="0.25">
      <c r="B12" s="65" t="s">
        <v>27</v>
      </c>
      <c r="C12" s="80">
        <f>SUM(C4:C11)</f>
        <v>1</v>
      </c>
      <c r="D12" s="80">
        <f>SUM(D4:D11)</f>
        <v>0.99999999999999989</v>
      </c>
      <c r="F12" s="81"/>
      <c r="G12" s="79"/>
      <c r="H12" s="78"/>
      <c r="I12" s="78"/>
    </row>
    <row r="14" spans="2:9" x14ac:dyDescent="0.2">
      <c r="B14" s="82" t="s">
        <v>28</v>
      </c>
    </row>
  </sheetData>
  <pageMargins left="0.7" right="0.7" top="0.75" bottom="0.75" header="0.3" footer="0.3"/>
  <pageSetup paperSize="9" orientation="portrait" r:id="rId1"/>
  <headerFooter>
    <oddFooter>&amp;L_x000D_&amp;1#&amp;"Aptos"&amp;10&amp;KFF0000 Interne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3D9C2-2114-4FE3-A3E2-45AA6D8989A8}">
  <sheetPr codeName="Feuil7">
    <tabColor rgb="FFFFC000"/>
  </sheetPr>
  <dimension ref="A1:M27"/>
  <sheetViews>
    <sheetView workbookViewId="0">
      <selection activeCell="E26" sqref="E26"/>
    </sheetView>
  </sheetViews>
  <sheetFormatPr baseColWidth="10" defaultRowHeight="15" x14ac:dyDescent="0.25"/>
  <cols>
    <col min="1" max="1" width="16.7109375" bestFit="1" customWidth="1"/>
    <col min="2" max="2" width="28.28515625" customWidth="1"/>
  </cols>
  <sheetData>
    <row r="1" spans="1:13" x14ac:dyDescent="0.25">
      <c r="A1" t="s">
        <v>29</v>
      </c>
      <c r="B1" t="s">
        <v>30</v>
      </c>
    </row>
    <row r="2" spans="1:13" x14ac:dyDescent="0.25">
      <c r="A2" t="s">
        <v>31</v>
      </c>
      <c r="B2" t="s">
        <v>32</v>
      </c>
      <c r="E2" s="83" t="s">
        <v>33</v>
      </c>
      <c r="F2" s="84"/>
      <c r="G2" s="84"/>
      <c r="H2" s="84"/>
      <c r="I2" s="84"/>
      <c r="J2" s="84"/>
      <c r="K2" s="84"/>
      <c r="L2" s="84"/>
      <c r="M2" s="84"/>
    </row>
    <row r="3" spans="1:13" x14ac:dyDescent="0.25">
      <c r="A3" t="s">
        <v>34</v>
      </c>
      <c r="B3" t="s">
        <v>35</v>
      </c>
    </row>
    <row r="4" spans="1:13" x14ac:dyDescent="0.25">
      <c r="A4" t="s">
        <v>36</v>
      </c>
      <c r="B4" t="s">
        <v>32</v>
      </c>
    </row>
    <row r="5" spans="1:13" x14ac:dyDescent="0.25">
      <c r="A5" t="s">
        <v>37</v>
      </c>
      <c r="B5" t="s">
        <v>38</v>
      </c>
    </row>
    <row r="6" spans="1:13" x14ac:dyDescent="0.25">
      <c r="A6" t="s">
        <v>39</v>
      </c>
      <c r="B6" t="s">
        <v>35</v>
      </c>
    </row>
    <row r="7" spans="1:13" x14ac:dyDescent="0.25">
      <c r="A7" t="s">
        <v>40</v>
      </c>
      <c r="B7" t="s">
        <v>35</v>
      </c>
    </row>
    <row r="8" spans="1:13" x14ac:dyDescent="0.25">
      <c r="A8" t="s">
        <v>41</v>
      </c>
      <c r="B8" t="s">
        <v>38</v>
      </c>
    </row>
    <row r="9" spans="1:13" x14ac:dyDescent="0.25">
      <c r="A9" t="s">
        <v>42</v>
      </c>
      <c r="B9" t="s">
        <v>43</v>
      </c>
    </row>
    <row r="10" spans="1:13" x14ac:dyDescent="0.25">
      <c r="A10" t="s">
        <v>44</v>
      </c>
      <c r="B10" t="s">
        <v>45</v>
      </c>
    </row>
    <row r="11" spans="1:13" x14ac:dyDescent="0.25">
      <c r="A11" t="s">
        <v>46</v>
      </c>
      <c r="B11" t="s">
        <v>47</v>
      </c>
    </row>
    <row r="12" spans="1:13" x14ac:dyDescent="0.25">
      <c r="A12" t="s">
        <v>48</v>
      </c>
      <c r="B12" t="s">
        <v>49</v>
      </c>
    </row>
    <row r="13" spans="1:13" x14ac:dyDescent="0.25">
      <c r="A13" t="s">
        <v>50</v>
      </c>
      <c r="B13" t="s">
        <v>51</v>
      </c>
    </row>
    <row r="14" spans="1:13" x14ac:dyDescent="0.25">
      <c r="A14" t="s">
        <v>52</v>
      </c>
      <c r="B14" t="s">
        <v>38</v>
      </c>
    </row>
    <row r="15" spans="1:13" x14ac:dyDescent="0.25">
      <c r="A15" t="s">
        <v>53</v>
      </c>
      <c r="B15" t="s">
        <v>38</v>
      </c>
    </row>
    <row r="16" spans="1:13" x14ac:dyDescent="0.25">
      <c r="A16" t="s">
        <v>54</v>
      </c>
      <c r="B16" t="s">
        <v>38</v>
      </c>
    </row>
    <row r="17" spans="1:2" x14ac:dyDescent="0.25">
      <c r="A17" t="s">
        <v>55</v>
      </c>
      <c r="B17" t="s">
        <v>56</v>
      </c>
    </row>
    <row r="18" spans="1:2" x14ac:dyDescent="0.25">
      <c r="A18" t="s">
        <v>57</v>
      </c>
      <c r="B18" t="s">
        <v>38</v>
      </c>
    </row>
    <row r="19" spans="1:2" x14ac:dyDescent="0.25">
      <c r="A19" t="s">
        <v>58</v>
      </c>
      <c r="B19" t="s">
        <v>38</v>
      </c>
    </row>
    <row r="20" spans="1:2" x14ac:dyDescent="0.25">
      <c r="A20" t="s">
        <v>59</v>
      </c>
      <c r="B20" t="s">
        <v>60</v>
      </c>
    </row>
    <row r="21" spans="1:2" x14ac:dyDescent="0.25">
      <c r="A21" t="s">
        <v>54</v>
      </c>
      <c r="B21" t="s">
        <v>61</v>
      </c>
    </row>
    <row r="22" spans="1:2" x14ac:dyDescent="0.25">
      <c r="A22" t="s">
        <v>62</v>
      </c>
      <c r="B22" t="s">
        <v>49</v>
      </c>
    </row>
    <row r="23" spans="1:2" x14ac:dyDescent="0.25">
      <c r="A23" t="s">
        <v>63</v>
      </c>
      <c r="B23" t="s">
        <v>35</v>
      </c>
    </row>
    <row r="24" spans="1:2" x14ac:dyDescent="0.25">
      <c r="A24" t="s">
        <v>64</v>
      </c>
      <c r="B24" t="s">
        <v>38</v>
      </c>
    </row>
    <row r="25" spans="1:2" x14ac:dyDescent="0.25">
      <c r="A25" t="s">
        <v>65</v>
      </c>
      <c r="B25" t="s">
        <v>38</v>
      </c>
    </row>
    <row r="26" spans="1:2" x14ac:dyDescent="0.25">
      <c r="A26" t="s">
        <v>66</v>
      </c>
      <c r="B26" t="s">
        <v>38</v>
      </c>
    </row>
    <row r="27" spans="1:2" x14ac:dyDescent="0.25">
      <c r="A27" t="s">
        <v>67</v>
      </c>
      <c r="B27" t="s">
        <v>45</v>
      </c>
    </row>
  </sheetData>
  <pageMargins left="0.7" right="0.7" top="0.75" bottom="0.75" header="0.3" footer="0.3"/>
  <pageSetup paperSize="9" orientation="portrait" r:id="rId1"/>
  <headerFooter>
    <oddFooter>&amp;L_x000D_&amp;1#&amp;"Aptos"&amp;10&amp;KFF0000 Interne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921FA-CB6A-4B2A-9028-43B05040CEF2}">
  <sheetPr codeName="Feuil8">
    <tabColor rgb="FF0070C0"/>
  </sheetPr>
  <dimension ref="B1:H19"/>
  <sheetViews>
    <sheetView showGridLines="0" zoomScale="110" zoomScaleNormal="110" workbookViewId="0">
      <selection activeCell="D27" sqref="D27"/>
    </sheetView>
  </sheetViews>
  <sheetFormatPr baseColWidth="10" defaultColWidth="11.42578125" defaultRowHeight="15" x14ac:dyDescent="0.25"/>
  <cols>
    <col min="1" max="1" width="6.7109375" style="86" customWidth="1"/>
    <col min="2" max="2" width="33.42578125" style="87" customWidth="1"/>
    <col min="3" max="3" width="13.85546875" style="86" bestFit="1" customWidth="1"/>
    <col min="4" max="4" width="12.42578125" style="86" bestFit="1" customWidth="1"/>
    <col min="5" max="5" width="23.42578125" style="86" bestFit="1" customWidth="1"/>
    <col min="6" max="6" width="26.7109375" style="86" customWidth="1"/>
    <col min="7" max="7" width="28.140625" style="86" customWidth="1"/>
    <col min="8" max="8" width="29.42578125" style="86" bestFit="1" customWidth="1"/>
    <col min="9" max="9" width="12.5703125" style="86" bestFit="1" customWidth="1"/>
    <col min="10" max="16384" width="11.42578125" style="86"/>
  </cols>
  <sheetData>
    <row r="1" spans="2:8" ht="15.75" x14ac:dyDescent="0.25">
      <c r="B1" s="62" t="s">
        <v>109</v>
      </c>
      <c r="C1" s="85"/>
      <c r="D1" s="85"/>
      <c r="E1" s="85"/>
      <c r="F1" s="85"/>
    </row>
    <row r="2" spans="2:8" x14ac:dyDescent="0.25">
      <c r="G2" s="88"/>
      <c r="H2" s="89"/>
    </row>
    <row r="3" spans="2:8" x14ac:dyDescent="0.25">
      <c r="D3" s="90"/>
      <c r="E3" s="90"/>
      <c r="F3" s="90"/>
      <c r="G3" s="91"/>
      <c r="H3" s="92"/>
    </row>
    <row r="4" spans="2:8" x14ac:dyDescent="0.25">
      <c r="B4" s="93" t="s">
        <v>68</v>
      </c>
      <c r="D4" s="90"/>
      <c r="E4" s="90"/>
      <c r="F4" s="90"/>
    </row>
    <row r="5" spans="2:8" x14ac:dyDescent="0.25">
      <c r="B5" s="94" t="s">
        <v>69</v>
      </c>
      <c r="C5" s="95" t="s">
        <v>25</v>
      </c>
      <c r="D5" s="96" t="s">
        <v>70</v>
      </c>
      <c r="E5" s="97" t="s">
        <v>21</v>
      </c>
      <c r="G5"/>
    </row>
    <row r="6" spans="2:8" x14ac:dyDescent="0.25">
      <c r="B6" s="98" t="s">
        <v>71</v>
      </c>
      <c r="C6" s="99">
        <v>1.4915025310460042</v>
      </c>
      <c r="D6" s="99">
        <v>1.1025843733604599</v>
      </c>
      <c r="E6" s="99">
        <v>2.5940869044064643</v>
      </c>
    </row>
    <row r="7" spans="2:8" x14ac:dyDescent="0.25">
      <c r="B7" s="98" t="s">
        <v>72</v>
      </c>
      <c r="C7" s="99">
        <v>1.8857556938932607</v>
      </c>
      <c r="D7" s="99">
        <v>1.2629136385144779</v>
      </c>
      <c r="E7" s="99">
        <v>3.1486693324077386</v>
      </c>
    </row>
    <row r="8" spans="2:8" x14ac:dyDescent="0.25">
      <c r="B8" s="98" t="s">
        <v>73</v>
      </c>
      <c r="C8" s="99">
        <v>1.566887912417612</v>
      </c>
      <c r="D8" s="99">
        <v>1.1280260803359838</v>
      </c>
      <c r="E8" s="99">
        <v>2.6949139927535959</v>
      </c>
    </row>
    <row r="9" spans="2:8" x14ac:dyDescent="0.25">
      <c r="B9" s="98" t="s">
        <v>74</v>
      </c>
      <c r="C9" s="99">
        <v>1.6940925933482169</v>
      </c>
      <c r="D9" s="99">
        <v>1.1796548782786271</v>
      </c>
      <c r="E9" s="99">
        <v>2.8737474716268441</v>
      </c>
    </row>
    <row r="10" spans="2:8" x14ac:dyDescent="0.25">
      <c r="B10" s="98" t="s">
        <v>75</v>
      </c>
      <c r="C10" s="99">
        <v>1.4828649220314576</v>
      </c>
      <c r="D10" s="99">
        <v>0.90738282216871813</v>
      </c>
      <c r="E10" s="99">
        <v>2.3902477442001757</v>
      </c>
    </row>
    <row r="11" spans="2:8" x14ac:dyDescent="0.25">
      <c r="B11" s="98" t="s">
        <v>76</v>
      </c>
      <c r="C11" s="99">
        <v>1.676204780603626</v>
      </c>
      <c r="D11" s="99">
        <v>1.0694934608745184</v>
      </c>
      <c r="E11" s="99">
        <v>2.7456982414781441</v>
      </c>
    </row>
    <row r="12" spans="2:8" x14ac:dyDescent="0.25">
      <c r="B12" s="98" t="s">
        <v>77</v>
      </c>
      <c r="C12" s="99">
        <v>1.5384980471514615</v>
      </c>
      <c r="D12" s="99">
        <v>1.0670101705882677</v>
      </c>
      <c r="E12" s="99">
        <v>2.6055082177397293</v>
      </c>
    </row>
    <row r="13" spans="2:8" x14ac:dyDescent="0.25">
      <c r="B13" s="98" t="s">
        <v>78</v>
      </c>
      <c r="C13" s="99">
        <v>1.294158653155191</v>
      </c>
      <c r="D13" s="99">
        <v>0.87563882044396113</v>
      </c>
      <c r="E13" s="99">
        <v>2.1697974735991519</v>
      </c>
    </row>
    <row r="14" spans="2:8" x14ac:dyDescent="0.25">
      <c r="B14" s="98" t="s">
        <v>79</v>
      </c>
      <c r="C14" s="99">
        <v>1.6879380910030037</v>
      </c>
      <c r="D14" s="99">
        <v>1.1862965600134894</v>
      </c>
      <c r="E14" s="99">
        <v>2.8742346510164931</v>
      </c>
    </row>
    <row r="15" spans="2:8" x14ac:dyDescent="0.25">
      <c r="B15" s="98" t="s">
        <v>80</v>
      </c>
      <c r="C15" s="99">
        <v>1.6172491848601378</v>
      </c>
      <c r="D15" s="99">
        <v>1.073622223536469</v>
      </c>
      <c r="E15" s="99">
        <v>2.6908714083966068</v>
      </c>
    </row>
    <row r="16" spans="2:8" x14ac:dyDescent="0.25">
      <c r="B16" s="98" t="s">
        <v>81</v>
      </c>
      <c r="C16" s="99">
        <v>1.3203668268740996</v>
      </c>
      <c r="D16" s="99">
        <v>0.90028334310089042</v>
      </c>
      <c r="E16" s="99">
        <v>2.2206501699749901</v>
      </c>
    </row>
    <row r="17" spans="2:5" x14ac:dyDescent="0.25">
      <c r="B17" s="98" t="s">
        <v>82</v>
      </c>
      <c r="C17" s="99">
        <v>1.4188100058348778</v>
      </c>
      <c r="D17" s="99">
        <v>1.0326536672754534</v>
      </c>
      <c r="E17" s="99">
        <v>2.4514636731103314</v>
      </c>
    </row>
    <row r="18" spans="2:5" x14ac:dyDescent="0.25">
      <c r="B18" s="98" t="s">
        <v>83</v>
      </c>
      <c r="C18" s="99">
        <v>1.3613284004208532</v>
      </c>
      <c r="D18" s="99">
        <v>0.80207602484873541</v>
      </c>
      <c r="E18" s="99">
        <v>2.1634044252695888</v>
      </c>
    </row>
    <row r="19" spans="2:5" x14ac:dyDescent="0.25">
      <c r="B19" s="100" t="s">
        <v>84</v>
      </c>
      <c r="C19" s="99">
        <v>1.2418896090154907</v>
      </c>
      <c r="D19" s="99">
        <v>0.9524441463510861</v>
      </c>
      <c r="E19" s="99">
        <v>2.1943337553665767</v>
      </c>
    </row>
  </sheetData>
  <pageMargins left="0.7" right="0.7" top="0.75" bottom="0.75" header="0.3" footer="0.3"/>
  <pageSetup paperSize="9" orientation="portrait" r:id="rId1"/>
  <headerFooter>
    <oddFooter>&amp;L_x000D_&amp;1#&amp;"Aptos"&amp;10&amp;KFF0000 Interne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01063-3D51-4E66-BAFD-F3A0ACCD0E26}">
  <sheetPr codeName="Feuil12">
    <tabColor rgb="FF7030A0"/>
  </sheetPr>
  <dimension ref="A1:G13"/>
  <sheetViews>
    <sheetView showGridLines="0" zoomScale="70" zoomScaleNormal="70" workbookViewId="0">
      <selection activeCell="C25" sqref="C25"/>
    </sheetView>
  </sheetViews>
  <sheetFormatPr baseColWidth="10" defaultColWidth="11.42578125" defaultRowHeight="12.75" x14ac:dyDescent="0.2"/>
  <cols>
    <col min="1" max="1" width="4.7109375" style="101" customWidth="1"/>
    <col min="2" max="2" width="53" style="101" customWidth="1"/>
    <col min="3" max="3" width="15.85546875" style="101" customWidth="1"/>
    <col min="4" max="4" width="15.140625" style="101" customWidth="1"/>
    <col min="5" max="5" width="25" style="101" bestFit="1" customWidth="1"/>
    <col min="6" max="6" width="11.42578125" style="101"/>
    <col min="7" max="7" width="83.42578125" style="101" customWidth="1"/>
    <col min="8" max="16384" width="11.42578125" style="101"/>
  </cols>
  <sheetData>
    <row r="1" spans="1:7" ht="21.75" customHeight="1" x14ac:dyDescent="0.25">
      <c r="B1" s="102" t="s">
        <v>110</v>
      </c>
    </row>
    <row r="2" spans="1:7" ht="21.75" customHeight="1" x14ac:dyDescent="0.25">
      <c r="A2" s="103"/>
    </row>
    <row r="3" spans="1:7" s="104" customFormat="1" ht="21.75" customHeight="1" x14ac:dyDescent="0.25">
      <c r="B3" s="105"/>
    </row>
    <row r="4" spans="1:7" s="104" customFormat="1" ht="17.100000000000001" customHeight="1" x14ac:dyDescent="0.25">
      <c r="B4" s="105"/>
    </row>
    <row r="5" spans="1:7" s="106" customFormat="1" ht="39.75" customHeight="1" x14ac:dyDescent="0.25">
      <c r="B5" s="107"/>
      <c r="C5" s="108" t="s">
        <v>25</v>
      </c>
      <c r="D5" s="108" t="s">
        <v>85</v>
      </c>
      <c r="E5" s="108" t="s">
        <v>86</v>
      </c>
    </row>
    <row r="6" spans="1:7" s="109" customFormat="1" ht="33" customHeight="1" x14ac:dyDescent="0.25">
      <c r="B6" s="110" t="s">
        <v>87</v>
      </c>
      <c r="C6" s="111">
        <f>'Types d''employeurs'!C13</f>
        <v>2123</v>
      </c>
      <c r="D6" s="111">
        <f>'Types d''employeurs'!E13</f>
        <v>2191</v>
      </c>
      <c r="E6" s="111">
        <v>2228</v>
      </c>
    </row>
    <row r="7" spans="1:7" x14ac:dyDescent="0.2">
      <c r="A7" s="112"/>
      <c r="B7" s="112"/>
      <c r="C7" s="113"/>
      <c r="D7" s="113"/>
      <c r="E7" s="113"/>
    </row>
    <row r="8" spans="1:7" ht="15" x14ac:dyDescent="0.2">
      <c r="A8" s="112"/>
      <c r="B8" s="112"/>
      <c r="G8" s="114"/>
    </row>
    <row r="9" spans="1:7" x14ac:dyDescent="0.2">
      <c r="A9" s="115"/>
      <c r="B9" s="115"/>
      <c r="C9" s="115"/>
      <c r="D9" s="115"/>
      <c r="E9" s="115"/>
      <c r="F9" s="115"/>
    </row>
    <row r="10" spans="1:7" ht="21" x14ac:dyDescent="0.2">
      <c r="A10" s="115"/>
      <c r="B10" s="116" t="s">
        <v>111</v>
      </c>
      <c r="C10" s="115"/>
      <c r="D10" s="115"/>
      <c r="E10" s="115"/>
      <c r="F10" s="115"/>
      <c r="G10" s="115"/>
    </row>
    <row r="11" spans="1:7" ht="21" x14ac:dyDescent="0.2">
      <c r="A11" s="115"/>
      <c r="B11" s="116" t="str">
        <f>"                                     "&amp;E6-C6&amp;" (="&amp;E6&amp;"-"&amp;C6&amp;")  employeurs ne sont qu'à l'Ircantec,"</f>
        <v xml:space="preserve">                                     105 (=2228-2123)  employeurs ne sont qu'à l'Ircantec,</v>
      </c>
      <c r="C11" s="115"/>
      <c r="D11" s="115"/>
      <c r="E11" s="115"/>
      <c r="F11" s="115"/>
      <c r="G11" s="115"/>
    </row>
    <row r="12" spans="1:7" ht="21" x14ac:dyDescent="0.2">
      <c r="A12" s="115"/>
      <c r="B12" s="116" t="str">
        <f>"                                     "&amp;E6-D6&amp;" (= "&amp;E6&amp;"-"&amp;D6&amp;") ne sont qu'à la CNRACL et "</f>
        <v xml:space="preserve">                                     37 (= 2228-2191) ne sont qu'à la CNRACL et </v>
      </c>
      <c r="C12" s="115"/>
      <c r="D12" s="115"/>
      <c r="E12" s="115"/>
      <c r="F12" s="115"/>
      <c r="G12" s="115"/>
    </row>
    <row r="13" spans="1:7" ht="21" x14ac:dyDescent="0.2">
      <c r="A13" s="115"/>
      <c r="B13" s="116" t="str">
        <f>"                                     "&amp;C6+D6-E6 &amp;" sont à la fois à la CNRACL et à l'Ircantec."</f>
        <v xml:space="preserve">                                     2086 sont à la fois à la CNRACL et à l'Ircantec.</v>
      </c>
      <c r="C13" s="115"/>
      <c r="D13" s="115"/>
      <c r="E13" s="115"/>
      <c r="F13" s="115"/>
      <c r="G13" s="115"/>
    </row>
  </sheetData>
  <printOptions horizontalCentered="1"/>
  <pageMargins left="0.78740157480314965" right="0.78740157480314965" top="0.78740157480314965" bottom="0.78740157480314965" header="0.4921259845" footer="0.4921259845"/>
  <pageSetup paperSize="9" orientation="portrait" r:id="rId1"/>
  <headerFooter alignWithMargins="0">
    <oddFooter>&amp;L_x000D_&amp;1#&amp;"Aptos"&amp;10&amp;KFF0000 Interne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39D34-5897-4181-A283-232C7CDD419F}">
  <sheetPr codeName="Feuil10">
    <tabColor rgb="FF7030A0"/>
  </sheetPr>
  <dimension ref="A1:T11"/>
  <sheetViews>
    <sheetView showGridLines="0" zoomScale="80" zoomScaleNormal="80" workbookViewId="0">
      <selection activeCell="C15" sqref="C15"/>
    </sheetView>
  </sheetViews>
  <sheetFormatPr baseColWidth="10" defaultColWidth="11.42578125" defaultRowHeight="15.75" x14ac:dyDescent="0.25"/>
  <cols>
    <col min="1" max="1" width="2.5703125" style="133" customWidth="1"/>
    <col min="2" max="2" width="11.28515625" style="101" customWidth="1"/>
    <col min="3" max="3" width="25" style="101" bestFit="1" customWidth="1"/>
    <col min="4" max="10" width="11.5703125" style="101" bestFit="1" customWidth="1"/>
    <col min="11" max="11" width="13" style="101" bestFit="1" customWidth="1"/>
    <col min="12" max="19" width="11.5703125" style="101" bestFit="1" customWidth="1"/>
    <col min="20" max="16384" width="11.42578125" style="101"/>
  </cols>
  <sheetData>
    <row r="1" spans="1:20" ht="21.75" customHeight="1" x14ac:dyDescent="0.25">
      <c r="A1" s="117"/>
      <c r="B1" s="118" t="s">
        <v>88</v>
      </c>
      <c r="C1" s="119"/>
      <c r="D1" s="119"/>
      <c r="E1" s="119"/>
      <c r="F1" s="119"/>
    </row>
    <row r="2" spans="1:20" ht="21.75" customHeight="1" x14ac:dyDescent="0.25">
      <c r="A2" s="117"/>
      <c r="B2" s="103"/>
    </row>
    <row r="3" spans="1:20" s="104" customFormat="1" ht="21.75" customHeight="1" x14ac:dyDescent="0.25">
      <c r="A3" s="117"/>
      <c r="C3" s="105"/>
      <c r="D3" s="120"/>
    </row>
    <row r="4" spans="1:20" s="104" customFormat="1" ht="17.100000000000001" customHeight="1" x14ac:dyDescent="0.25">
      <c r="A4" s="121"/>
      <c r="C4" s="105"/>
      <c r="D4" s="122"/>
    </row>
    <row r="5" spans="1:20" s="106" customFormat="1" ht="39.75" customHeight="1" x14ac:dyDescent="0.25">
      <c r="A5" s="123"/>
      <c r="C5" s="105"/>
      <c r="D5" s="124">
        <v>2009</v>
      </c>
      <c r="E5" s="124">
        <v>2010</v>
      </c>
      <c r="F5" s="124">
        <v>2011</v>
      </c>
      <c r="G5" s="124">
        <v>2012</v>
      </c>
      <c r="H5" s="124">
        <v>2013</v>
      </c>
      <c r="I5" s="124">
        <v>2014</v>
      </c>
      <c r="J5" s="124">
        <v>2015</v>
      </c>
      <c r="K5" s="124">
        <v>2016</v>
      </c>
      <c r="L5" s="124">
        <v>2017</v>
      </c>
      <c r="M5" s="124">
        <v>2018</v>
      </c>
      <c r="N5" s="124">
        <v>2019</v>
      </c>
      <c r="O5" s="124">
        <v>2020</v>
      </c>
      <c r="P5" s="124">
        <v>2021</v>
      </c>
      <c r="Q5" s="124">
        <v>2022</v>
      </c>
      <c r="R5" s="124">
        <v>2023</v>
      </c>
      <c r="S5" s="124">
        <v>2024</v>
      </c>
      <c r="T5" s="125">
        <v>2024</v>
      </c>
    </row>
    <row r="6" spans="1:20" s="109" customFormat="1" ht="33" customHeight="1" x14ac:dyDescent="0.25">
      <c r="A6" s="123"/>
      <c r="C6" s="126" t="s">
        <v>89</v>
      </c>
      <c r="D6" s="126">
        <v>2461</v>
      </c>
      <c r="E6" s="126">
        <v>2452</v>
      </c>
      <c r="F6" s="126">
        <v>2439</v>
      </c>
      <c r="G6" s="126">
        <v>2417</v>
      </c>
      <c r="H6" s="126">
        <v>2398</v>
      </c>
      <c r="I6" s="126">
        <v>2371</v>
      </c>
      <c r="J6" s="126">
        <v>2317</v>
      </c>
      <c r="K6" s="126">
        <v>2279</v>
      </c>
      <c r="L6" s="126">
        <v>2262</v>
      </c>
      <c r="M6" s="126">
        <v>2238</v>
      </c>
      <c r="N6" s="126">
        <v>2203</v>
      </c>
      <c r="O6" s="126">
        <v>2184</v>
      </c>
      <c r="P6" s="126">
        <v>2162</v>
      </c>
      <c r="Q6" s="126">
        <v>2156</v>
      </c>
      <c r="R6" s="126">
        <v>2140</v>
      </c>
      <c r="S6" s="127">
        <v>2123</v>
      </c>
      <c r="T6" s="125">
        <f>'Effectif employeurs'!C6</f>
        <v>2123</v>
      </c>
    </row>
    <row r="7" spans="1:20" s="109" customFormat="1" ht="33" customHeight="1" x14ac:dyDescent="0.25">
      <c r="A7" s="123"/>
      <c r="C7" s="128" t="s">
        <v>90</v>
      </c>
      <c r="D7" s="128">
        <v>2532</v>
      </c>
      <c r="E7" s="128">
        <v>2514</v>
      </c>
      <c r="F7" s="128">
        <v>2519</v>
      </c>
      <c r="G7" s="128">
        <v>2482</v>
      </c>
      <c r="H7" s="128">
        <v>2453</v>
      </c>
      <c r="I7" s="128">
        <v>2425</v>
      </c>
      <c r="J7" s="128">
        <v>2396</v>
      </c>
      <c r="K7" s="128">
        <v>2360</v>
      </c>
      <c r="L7" s="128">
        <v>2340</v>
      </c>
      <c r="M7" s="128">
        <v>2326</v>
      </c>
      <c r="N7" s="128">
        <v>2306</v>
      </c>
      <c r="O7" s="128">
        <v>2282</v>
      </c>
      <c r="P7" s="128">
        <v>2271</v>
      </c>
      <c r="Q7" s="128">
        <v>2245</v>
      </c>
      <c r="R7" s="128">
        <v>2214</v>
      </c>
      <c r="S7" s="129">
        <v>2191</v>
      </c>
      <c r="T7" s="125">
        <f>'Effectif employeurs'!D6</f>
        <v>2191</v>
      </c>
    </row>
    <row r="8" spans="1:20" ht="15" x14ac:dyDescent="0.2">
      <c r="A8" s="123"/>
      <c r="B8" s="112"/>
      <c r="C8" s="112"/>
      <c r="D8" s="130"/>
      <c r="E8" s="130"/>
      <c r="P8" s="105"/>
    </row>
    <row r="9" spans="1:20" ht="15" x14ac:dyDescent="0.25">
      <c r="A9" s="123"/>
      <c r="B9" s="112"/>
      <c r="C9" s="112"/>
      <c r="D9" s="130"/>
      <c r="E9" s="130"/>
      <c r="H9" s="131"/>
      <c r="I9" s="132"/>
    </row>
    <row r="10" spans="1:20" x14ac:dyDescent="0.25">
      <c r="C10" s="134"/>
      <c r="D10" s="130"/>
    </row>
    <row r="11" spans="1:20" x14ac:dyDescent="0.25">
      <c r="C11" s="135"/>
    </row>
  </sheetData>
  <printOptions horizontalCentered="1"/>
  <pageMargins left="0.78740157480314965" right="0.78740157480314965" top="0.78740157480314965" bottom="0.78740157480314965" header="0.4921259845" footer="0.4921259845"/>
  <pageSetup paperSize="9" orientation="portrait" r:id="rId1"/>
  <headerFooter alignWithMargins="0">
    <oddFooter>&amp;L_x000D_&amp;1#&amp;"Aptos"&amp;10&amp;KFF0000 Interne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2AAE1-8B22-4D1B-8EBC-E7CA2A3A5C92}">
  <sheetPr codeName="Feuil9">
    <tabColor rgb="FF002060"/>
  </sheetPr>
  <dimension ref="B1:H14"/>
  <sheetViews>
    <sheetView zoomScaleNormal="100" workbookViewId="0">
      <selection activeCell="C17" sqref="C17"/>
    </sheetView>
  </sheetViews>
  <sheetFormatPr baseColWidth="10" defaultColWidth="11.42578125" defaultRowHeight="15" x14ac:dyDescent="0.25"/>
  <cols>
    <col min="1" max="1" width="4.5703125" style="64" customWidth="1"/>
    <col min="2" max="2" width="24.7109375" style="64" customWidth="1"/>
    <col min="3" max="3" width="11.42578125" style="161" customWidth="1"/>
    <col min="4" max="4" width="8.28515625" style="160" customWidth="1"/>
    <col min="5" max="5" width="14.42578125" style="64" customWidth="1"/>
    <col min="6" max="6" width="7.85546875" style="64" customWidth="1"/>
    <col min="7" max="7" width="10.7109375" style="64" bestFit="1" customWidth="1"/>
    <col min="8" max="8" width="6.42578125" style="161" bestFit="1" customWidth="1"/>
    <col min="9" max="9" width="18.28515625" style="64" bestFit="1" customWidth="1"/>
    <col min="10" max="16384" width="11.42578125" style="64"/>
  </cols>
  <sheetData>
    <row r="1" spans="2:6" x14ac:dyDescent="0.2">
      <c r="B1" s="118" t="s">
        <v>112</v>
      </c>
      <c r="C1" s="136"/>
      <c r="D1" s="137"/>
    </row>
    <row r="3" spans="2:6" x14ac:dyDescent="0.25">
      <c r="B3" s="138"/>
      <c r="C3" s="192" t="s">
        <v>25</v>
      </c>
      <c r="D3" s="193"/>
      <c r="E3" s="193" t="s">
        <v>85</v>
      </c>
      <c r="F3" s="194"/>
    </row>
    <row r="4" spans="2:6" ht="38.25" x14ac:dyDescent="0.25">
      <c r="B4" s="139" t="s">
        <v>91</v>
      </c>
      <c r="C4" s="140" t="s">
        <v>92</v>
      </c>
      <c r="D4" s="141" t="s">
        <v>93</v>
      </c>
      <c r="E4" s="140" t="s">
        <v>92</v>
      </c>
      <c r="F4" s="142" t="s">
        <v>93</v>
      </c>
    </row>
    <row r="5" spans="2:6" ht="30.75" customHeight="1" x14ac:dyDescent="0.25">
      <c r="B5" s="143" t="s">
        <v>94</v>
      </c>
      <c r="C5" s="144">
        <v>1019</v>
      </c>
      <c r="D5" s="145">
        <f>C5/$C$13</f>
        <v>0.47998115873763542</v>
      </c>
      <c r="E5" s="144">
        <v>1028</v>
      </c>
      <c r="F5" s="146">
        <f>E5/$E$13</f>
        <v>0.46919214970333178</v>
      </c>
    </row>
    <row r="6" spans="2:6" ht="30.75" customHeight="1" x14ac:dyDescent="0.25">
      <c r="B6" s="147" t="s">
        <v>95</v>
      </c>
      <c r="C6" s="148">
        <v>376</v>
      </c>
      <c r="D6" s="149">
        <f t="shared" ref="D6:D12" si="0">C6/$C$13</f>
        <v>0.17710786622703723</v>
      </c>
      <c r="E6" s="148">
        <v>391</v>
      </c>
      <c r="F6" s="150">
        <f t="shared" ref="F6:F12" si="1">E6/$E$13</f>
        <v>0.17845732542218165</v>
      </c>
    </row>
    <row r="7" spans="2:6" ht="30.75" customHeight="1" x14ac:dyDescent="0.25">
      <c r="B7" s="143" t="s">
        <v>96</v>
      </c>
      <c r="C7" s="151">
        <v>161</v>
      </c>
      <c r="D7" s="152">
        <f t="shared" si="0"/>
        <v>7.583608101742817E-2</v>
      </c>
      <c r="E7" s="151">
        <v>169</v>
      </c>
      <c r="F7" s="146">
        <f t="shared" si="1"/>
        <v>7.7133728890917394E-2</v>
      </c>
    </row>
    <row r="8" spans="2:6" ht="30.75" customHeight="1" x14ac:dyDescent="0.25">
      <c r="B8" s="147" t="s">
        <v>97</v>
      </c>
      <c r="C8" s="148">
        <v>332</v>
      </c>
      <c r="D8" s="149">
        <f t="shared" si="0"/>
        <v>0.15638247762600094</v>
      </c>
      <c r="E8" s="148">
        <v>344</v>
      </c>
      <c r="F8" s="150">
        <f t="shared" si="1"/>
        <v>0.15700593336376084</v>
      </c>
    </row>
    <row r="9" spans="2:6" ht="30.75" customHeight="1" x14ac:dyDescent="0.25">
      <c r="B9" s="143" t="s">
        <v>98</v>
      </c>
      <c r="C9" s="151">
        <v>78</v>
      </c>
      <c r="D9" s="152">
        <f t="shared" si="0"/>
        <v>3.6740461610927935E-2</v>
      </c>
      <c r="E9" s="151">
        <v>76</v>
      </c>
      <c r="F9" s="146">
        <f t="shared" si="1"/>
        <v>3.4687357371063439E-2</v>
      </c>
    </row>
    <row r="10" spans="2:6" ht="30.75" customHeight="1" x14ac:dyDescent="0.25">
      <c r="B10" s="147" t="s">
        <v>99</v>
      </c>
      <c r="C10" s="148">
        <v>60</v>
      </c>
      <c r="D10" s="149">
        <f t="shared" si="0"/>
        <v>2.8261893546867641E-2</v>
      </c>
      <c r="E10" s="148">
        <v>62</v>
      </c>
      <c r="F10" s="150">
        <f t="shared" si="1"/>
        <v>2.8297581013235967E-2</v>
      </c>
    </row>
    <row r="11" spans="2:6" ht="30.75" customHeight="1" x14ac:dyDescent="0.25">
      <c r="B11" s="143" t="s">
        <v>100</v>
      </c>
      <c r="C11" s="151">
        <v>36</v>
      </c>
      <c r="D11" s="152">
        <f t="shared" si="0"/>
        <v>1.6957136128120585E-2</v>
      </c>
      <c r="E11" s="151">
        <v>41</v>
      </c>
      <c r="F11" s="146">
        <f t="shared" si="1"/>
        <v>1.8712916476494753E-2</v>
      </c>
    </row>
    <row r="12" spans="2:6" ht="30.75" customHeight="1" x14ac:dyDescent="0.25">
      <c r="B12" s="147" t="s">
        <v>101</v>
      </c>
      <c r="C12" s="153">
        <v>61</v>
      </c>
      <c r="D12" s="154">
        <f t="shared" si="0"/>
        <v>2.8732925105982101E-2</v>
      </c>
      <c r="E12" s="153">
        <v>80</v>
      </c>
      <c r="F12" s="150">
        <f t="shared" si="1"/>
        <v>3.651300775901415E-2</v>
      </c>
    </row>
    <row r="13" spans="2:6" x14ac:dyDescent="0.25">
      <c r="B13" s="155" t="s">
        <v>21</v>
      </c>
      <c r="C13" s="156">
        <f>SUM(C5:C12)</f>
        <v>2123</v>
      </c>
      <c r="D13" s="157">
        <f>SUM(D5:D12)</f>
        <v>0.99999999999999989</v>
      </c>
      <c r="E13" s="156">
        <f>SUM(E5:E12)</f>
        <v>2191</v>
      </c>
      <c r="F13" s="158">
        <f>SUM(F5:F12)</f>
        <v>0.99999999999999989</v>
      </c>
    </row>
    <row r="14" spans="2:6" x14ac:dyDescent="0.25">
      <c r="C14" s="159"/>
    </row>
  </sheetData>
  <mergeCells count="2">
    <mergeCell ref="C3:D3"/>
    <mergeCell ref="E3:F3"/>
  </mergeCells>
  <pageMargins left="0.7" right="0.7" top="0.75" bottom="0.75" header="0.3" footer="0.3"/>
  <pageSetup paperSize="9" orientation="portrait" r:id="rId1"/>
  <headerFooter>
    <oddFooter>&amp;L_x000D_&amp;1#&amp;"Aptos"&amp;10&amp;KFF0000 Interne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BBA67-7897-4618-BB68-DFDD2F95E7AB}">
  <sheetPr codeName="Feuil11">
    <tabColor rgb="FFFFC000"/>
  </sheetPr>
  <dimension ref="B1:G26"/>
  <sheetViews>
    <sheetView zoomScale="90" zoomScaleNormal="90" workbookViewId="0">
      <selection activeCell="I12" sqref="I12"/>
    </sheetView>
  </sheetViews>
  <sheetFormatPr baseColWidth="10" defaultColWidth="11.42578125" defaultRowHeight="15" x14ac:dyDescent="0.25"/>
  <cols>
    <col min="1" max="1" width="2" style="20" customWidth="1"/>
    <col min="2" max="2" width="28.42578125" style="20" customWidth="1"/>
    <col min="3" max="3" width="11.85546875" style="20" customWidth="1"/>
    <col min="4" max="4" width="14.42578125" style="20" customWidth="1"/>
    <col min="5" max="5" width="13.140625" style="20" customWidth="1"/>
    <col min="6" max="6" width="16.140625" style="20" customWidth="1"/>
    <col min="7" max="16384" width="11.42578125" style="20"/>
  </cols>
  <sheetData>
    <row r="1" spans="2:6" x14ac:dyDescent="0.25">
      <c r="B1" s="118" t="s">
        <v>113</v>
      </c>
    </row>
    <row r="3" spans="2:6" ht="28.5" customHeight="1" x14ac:dyDescent="0.25">
      <c r="B3" s="195" t="s">
        <v>60</v>
      </c>
      <c r="C3" s="197" t="s">
        <v>25</v>
      </c>
      <c r="D3" s="198"/>
      <c r="E3" s="199" t="s">
        <v>85</v>
      </c>
      <c r="F3" s="200"/>
    </row>
    <row r="4" spans="2:6" ht="52.5" customHeight="1" x14ac:dyDescent="0.25">
      <c r="B4" s="196"/>
      <c r="C4" s="162" t="s">
        <v>102</v>
      </c>
      <c r="D4" s="162" t="s">
        <v>103</v>
      </c>
      <c r="E4" s="162" t="s">
        <v>102</v>
      </c>
      <c r="F4" s="162" t="s">
        <v>103</v>
      </c>
    </row>
    <row r="5" spans="2:6" s="64" customFormat="1" ht="19.5" customHeight="1" x14ac:dyDescent="0.25">
      <c r="B5" s="186" t="s">
        <v>71</v>
      </c>
      <c r="C5" s="172">
        <v>0.14366462552991049</v>
      </c>
      <c r="D5" s="173">
        <v>402.75081967213117</v>
      </c>
      <c r="E5" s="172">
        <v>0.14376996805111822</v>
      </c>
      <c r="F5" s="174">
        <v>288.27936507936511</v>
      </c>
    </row>
    <row r="6" spans="2:6" s="64" customFormat="1" ht="19.5" customHeight="1" x14ac:dyDescent="0.25">
      <c r="B6" s="187" t="s">
        <v>72</v>
      </c>
      <c r="C6" s="175">
        <v>6.8299576071596799E-2</v>
      </c>
      <c r="D6" s="176">
        <v>363.06896551724139</v>
      </c>
      <c r="E6" s="175">
        <v>6.5723413966225469E-2</v>
      </c>
      <c r="F6" s="177">
        <v>244.84027777777777</v>
      </c>
    </row>
    <row r="7" spans="2:6" s="64" customFormat="1" ht="19.5" customHeight="1" x14ac:dyDescent="0.25">
      <c r="B7" s="188" t="s">
        <v>73</v>
      </c>
      <c r="C7" s="178">
        <v>4.6632124352331605E-2</v>
      </c>
      <c r="D7" s="179">
        <v>546.5151515151515</v>
      </c>
      <c r="E7" s="178">
        <v>4.7923322683706068E-2</v>
      </c>
      <c r="F7" s="180">
        <v>370.96190476190475</v>
      </c>
    </row>
    <row r="8" spans="2:6" s="64" customFormat="1" ht="19.5" customHeight="1" x14ac:dyDescent="0.25">
      <c r="B8" s="187" t="s">
        <v>74</v>
      </c>
      <c r="C8" s="175">
        <v>6.1705134243994347E-2</v>
      </c>
      <c r="D8" s="176">
        <v>332.77862595419845</v>
      </c>
      <c r="E8" s="175">
        <v>5.9333637608397993E-2</v>
      </c>
      <c r="F8" s="177">
        <v>233.50769230769231</v>
      </c>
    </row>
    <row r="9" spans="2:6" s="64" customFormat="1" ht="19.5" customHeight="1" x14ac:dyDescent="0.25">
      <c r="B9" s="188" t="s">
        <v>75</v>
      </c>
      <c r="C9" s="178">
        <v>3.7682524729156855E-3</v>
      </c>
      <c r="D9" s="179">
        <v>659</v>
      </c>
      <c r="E9" s="178">
        <v>3.6513007759014149E-3</v>
      </c>
      <c r="F9" s="180">
        <v>403.25</v>
      </c>
    </row>
    <row r="10" spans="2:6" s="64" customFormat="1" ht="19.5" customHeight="1" x14ac:dyDescent="0.25">
      <c r="B10" s="187" t="s">
        <v>76</v>
      </c>
      <c r="C10" s="175">
        <v>9.0438059349976452E-2</v>
      </c>
      <c r="D10" s="176">
        <v>486.16145833333331</v>
      </c>
      <c r="E10" s="175">
        <v>9.0369694203560016E-2</v>
      </c>
      <c r="F10" s="177">
        <v>300.79292929292927</v>
      </c>
    </row>
    <row r="11" spans="2:6" s="64" customFormat="1" ht="19.5" customHeight="1" x14ac:dyDescent="0.25">
      <c r="B11" s="188" t="s">
        <v>77</v>
      </c>
      <c r="C11" s="178">
        <v>9.0438059349976452E-2</v>
      </c>
      <c r="D11" s="179">
        <v>479.484375</v>
      </c>
      <c r="E11" s="178">
        <v>9.6303057964399821E-2</v>
      </c>
      <c r="F11" s="180">
        <v>302.59715639810429</v>
      </c>
    </row>
    <row r="12" spans="2:6" s="64" customFormat="1" ht="19.5" customHeight="1" x14ac:dyDescent="0.25">
      <c r="B12" s="187" t="s">
        <v>78</v>
      </c>
      <c r="C12" s="175">
        <v>7.489401789919925E-2</v>
      </c>
      <c r="D12" s="176">
        <v>1010.9056603773585</v>
      </c>
      <c r="E12" s="175">
        <v>7.4851665905979012E-2</v>
      </c>
      <c r="F12" s="177">
        <v>663.13414634146341</v>
      </c>
    </row>
    <row r="13" spans="2:6" s="64" customFormat="1" ht="19.5" customHeight="1" x14ac:dyDescent="0.25">
      <c r="B13" s="188" t="s">
        <v>79</v>
      </c>
      <c r="C13" s="178">
        <v>6.2176165803108807E-2</v>
      </c>
      <c r="D13" s="179">
        <v>425.44696969696969</v>
      </c>
      <c r="E13" s="178">
        <v>6.2984938384299402E-2</v>
      </c>
      <c r="F13" s="180">
        <v>286.00724637681162</v>
      </c>
    </row>
    <row r="14" spans="2:6" s="64" customFormat="1" ht="19.5" customHeight="1" x14ac:dyDescent="0.25">
      <c r="B14" s="187" t="s">
        <v>80</v>
      </c>
      <c r="C14" s="175">
        <v>0.12058407913330194</v>
      </c>
      <c r="D14" s="176">
        <v>388.8203125</v>
      </c>
      <c r="E14" s="175">
        <v>0.12186216339570972</v>
      </c>
      <c r="F14" s="177">
        <v>247.48689138576779</v>
      </c>
    </row>
    <row r="15" spans="2:6" s="64" customFormat="1" ht="19.5" customHeight="1" x14ac:dyDescent="0.25">
      <c r="B15" s="188" t="s">
        <v>81</v>
      </c>
      <c r="C15" s="178">
        <v>9.0438059349976452E-2</v>
      </c>
      <c r="D15" s="179">
        <v>423.25520833333331</v>
      </c>
      <c r="E15" s="178">
        <v>8.9913281606572346E-2</v>
      </c>
      <c r="F15" s="180">
        <v>281.26903553299491</v>
      </c>
    </row>
    <row r="16" spans="2:6" s="64" customFormat="1" ht="19.5" customHeight="1" x14ac:dyDescent="0.25">
      <c r="B16" s="187" t="s">
        <v>82</v>
      </c>
      <c r="C16" s="175">
        <v>6.547338671691004E-2</v>
      </c>
      <c r="D16" s="176">
        <v>400.77697841726621</v>
      </c>
      <c r="E16" s="175">
        <v>6.2984938384299402E-2</v>
      </c>
      <c r="F16" s="177">
        <v>293.81159420289856</v>
      </c>
    </row>
    <row r="17" spans="2:7" s="64" customFormat="1" ht="19.5" customHeight="1" x14ac:dyDescent="0.25">
      <c r="B17" s="188" t="s">
        <v>83</v>
      </c>
      <c r="C17" s="178">
        <v>6.547338671691004E-2</v>
      </c>
      <c r="D17" s="179">
        <v>509.07913669064749</v>
      </c>
      <c r="E17" s="178">
        <v>6.5723413966225469E-2</v>
      </c>
      <c r="F17" s="180">
        <v>289.52777777777777</v>
      </c>
    </row>
    <row r="18" spans="2:7" s="64" customFormat="1" ht="19.5" customHeight="1" x14ac:dyDescent="0.25">
      <c r="B18" s="189" t="s">
        <v>84</v>
      </c>
      <c r="C18" s="181">
        <v>1.6015073009891662E-2</v>
      </c>
      <c r="D18" s="182">
        <v>814.70588235294122</v>
      </c>
      <c r="E18" s="181">
        <v>1.4605203103605659E-2</v>
      </c>
      <c r="F18" s="183">
        <v>663.875</v>
      </c>
    </row>
    <row r="19" spans="2:7" s="64" customFormat="1" ht="19.5" customHeight="1" x14ac:dyDescent="0.25">
      <c r="B19" s="163" t="s">
        <v>21</v>
      </c>
      <c r="C19" s="184">
        <f>SUM(C5:C18)</f>
        <v>1</v>
      </c>
      <c r="D19" s="185">
        <v>478.43853038153554</v>
      </c>
      <c r="E19" s="184">
        <v>0.99999999999999989</v>
      </c>
      <c r="F19" s="185">
        <v>317.29666818804196</v>
      </c>
      <c r="G19" s="164"/>
    </row>
    <row r="24" spans="2:7" x14ac:dyDescent="0.25">
      <c r="C24" s="165"/>
    </row>
    <row r="25" spans="2:7" x14ac:dyDescent="0.25">
      <c r="C25" s="165"/>
    </row>
    <row r="26" spans="2:7" x14ac:dyDescent="0.25">
      <c r="C26" s="165"/>
    </row>
  </sheetData>
  <mergeCells count="3">
    <mergeCell ref="B3:B4"/>
    <mergeCell ref="C3:D3"/>
    <mergeCell ref="E3:F3"/>
  </mergeCells>
  <pageMargins left="0.7" right="0.7" top="0.75" bottom="0.75" header="0.3" footer="0.3"/>
  <pageSetup paperSize="9" orientation="portrait" r:id="rId1"/>
  <headerFooter>
    <oddFooter>&amp;L_x000D_&amp;1#&amp;"Aptos"&amp;10&amp;KFF0000 Interne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BB139-B5E6-47EF-9DDB-5B7DDCABA557}">
  <sheetPr codeName="Feuil13">
    <tabColor theme="5" tint="0.39997558519241921"/>
  </sheetPr>
  <dimension ref="B1:G21"/>
  <sheetViews>
    <sheetView workbookViewId="0">
      <selection activeCell="C24" sqref="C24"/>
    </sheetView>
  </sheetViews>
  <sheetFormatPr baseColWidth="10" defaultColWidth="11.42578125" defaultRowHeight="15" x14ac:dyDescent="0.25"/>
  <cols>
    <col min="1" max="1" width="3.140625" style="20" customWidth="1"/>
    <col min="2" max="2" width="35.85546875" style="20" customWidth="1"/>
    <col min="3" max="3" width="19" style="20" bestFit="1" customWidth="1"/>
    <col min="4" max="16384" width="11.42578125" style="20"/>
  </cols>
  <sheetData>
    <row r="1" spans="2:7" x14ac:dyDescent="0.25">
      <c r="B1" s="166" t="s">
        <v>114</v>
      </c>
      <c r="F1" s="88"/>
      <c r="G1" s="88"/>
    </row>
    <row r="3" spans="2:7" x14ac:dyDescent="0.25">
      <c r="B3" s="167" t="s">
        <v>69</v>
      </c>
      <c r="C3" s="168" t="s">
        <v>92</v>
      </c>
    </row>
    <row r="4" spans="2:7" x14ac:dyDescent="0.25">
      <c r="B4" s="169" t="s">
        <v>71</v>
      </c>
      <c r="C4" s="170">
        <v>3.8611337187100947</v>
      </c>
    </row>
    <row r="5" spans="2:7" x14ac:dyDescent="0.25">
      <c r="B5" s="169" t="s">
        <v>72</v>
      </c>
      <c r="C5" s="170">
        <v>5.4804942761073017</v>
      </c>
    </row>
    <row r="6" spans="2:7" x14ac:dyDescent="0.25">
      <c r="B6" s="169" t="s">
        <v>73</v>
      </c>
      <c r="C6" s="170">
        <v>3.0697739343178423</v>
      </c>
    </row>
    <row r="7" spans="2:7" x14ac:dyDescent="0.25">
      <c r="B7" s="169" t="s">
        <v>74</v>
      </c>
      <c r="C7" s="170">
        <v>5.1296100913420348</v>
      </c>
    </row>
    <row r="8" spans="2:7" x14ac:dyDescent="0.25">
      <c r="B8" s="169" t="s">
        <v>75</v>
      </c>
      <c r="C8" s="170">
        <v>2.2501743885151098</v>
      </c>
    </row>
    <row r="9" spans="2:7" x14ac:dyDescent="0.25">
      <c r="B9" s="169" t="s">
        <v>76</v>
      </c>
      <c r="C9" s="170">
        <v>3.5914954106973767</v>
      </c>
    </row>
    <row r="10" spans="2:7" x14ac:dyDescent="0.25">
      <c r="B10" s="169" t="s">
        <v>77</v>
      </c>
      <c r="C10" s="170">
        <v>3.5428855432388291</v>
      </c>
    </row>
    <row r="11" spans="2:7" x14ac:dyDescent="0.25">
      <c r="B11" s="169" t="s">
        <v>78</v>
      </c>
      <c r="C11" s="170">
        <v>1.3687643624645842</v>
      </c>
    </row>
    <row r="12" spans="2:7" x14ac:dyDescent="0.25">
      <c r="B12" s="169" t="s">
        <v>79</v>
      </c>
      <c r="C12" s="170">
        <v>4.2680106291498516</v>
      </c>
    </row>
    <row r="13" spans="2:7" x14ac:dyDescent="0.25">
      <c r="B13" s="169" t="s">
        <v>80</v>
      </c>
      <c r="C13" s="170">
        <v>4.3705924443667454</v>
      </c>
    </row>
    <row r="14" spans="2:7" x14ac:dyDescent="0.25">
      <c r="B14" s="169" t="s">
        <v>81</v>
      </c>
      <c r="C14" s="170">
        <v>3.2332861446864678</v>
      </c>
    </row>
    <row r="15" spans="2:7" x14ac:dyDescent="0.25">
      <c r="B15" s="169" t="s">
        <v>82</v>
      </c>
      <c r="C15" s="170">
        <v>3.5656171612135221</v>
      </c>
    </row>
    <row r="16" spans="2:7" x14ac:dyDescent="0.25">
      <c r="B16" s="169" t="s">
        <v>83</v>
      </c>
      <c r="C16" s="170">
        <v>2.7895285331254587</v>
      </c>
    </row>
    <row r="17" spans="2:3" x14ac:dyDescent="0.25">
      <c r="B17" s="169" t="s">
        <v>84</v>
      </c>
      <c r="C17" s="170">
        <v>1.5243410363367036</v>
      </c>
    </row>
    <row r="21" spans="2:3" x14ac:dyDescent="0.25">
      <c r="C21" s="171"/>
    </row>
  </sheetData>
  <pageMargins left="0.7" right="0.7" top="0.75" bottom="0.75" header="0.3" footer="0.3"/>
  <pageSetup paperSize="9" orientation="portrait" r:id="rId1"/>
  <headerFooter>
    <oddFooter>&amp;L_x000D_&amp;1#&amp;"Aptos"&amp;10&amp;KFF0000 Interne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</vt:i4>
      </vt:variant>
    </vt:vector>
  </HeadingPairs>
  <TitlesOfParts>
    <vt:vector size="13" baseType="lpstr">
      <vt:lpstr>Effectifs des agents</vt:lpstr>
      <vt:lpstr>Evolution effectifs agents</vt:lpstr>
      <vt:lpstr>Pyramide ages fonctionnaires</vt:lpstr>
      <vt:lpstr>Pyramide âges salariés</vt:lpstr>
      <vt:lpstr>Agents par famille</vt:lpstr>
      <vt:lpstr>Correspondances</vt:lpstr>
      <vt:lpstr>Agents par region</vt:lpstr>
      <vt:lpstr>Effectif employeurs</vt:lpstr>
      <vt:lpstr>Evol Effectif employeurs</vt:lpstr>
      <vt:lpstr>Types d'employeurs</vt:lpstr>
      <vt:lpstr>Employeurs par region</vt:lpstr>
      <vt:lpstr>Carte - Employeurs par region</vt:lpstr>
      <vt:lpstr>'Evol Effectif employeurs'!Zone_d_impression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Dorin, Christophe</dc:creator>
  <cp:lastModifiedBy>Gautier, Loïc</cp:lastModifiedBy>
  <dcterms:created xsi:type="dcterms:W3CDTF">2026-09-04T15:11:20Z</dcterms:created>
  <dcterms:modified xsi:type="dcterms:W3CDTF">2026-10-15T15:42:57Z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4e1e3e5-28aa-42d2-a9d5-f117a2286530_Enabled">
    <vt:lpwstr>true</vt:lpwstr>
  </property>
  <property fmtid="{D5CDD505-2E9C-101B-9397-08002B2CF9AE}" pid="3" name="MSIP_Label_94e1e3e5-28aa-42d2-a9d5-f117a2286530_SetDate">
    <vt:lpwstr>2026-09-04T15:11:25Z</vt:lpwstr>
  </property>
  <property fmtid="{D5CDD505-2E9C-101B-9397-08002B2CF9AE}" pid="4" name="MSIP_Label_94e1e3e5-28aa-42d2-a9d5-f117a2286530_Method">
    <vt:lpwstr>Standard</vt:lpwstr>
  </property>
  <property fmtid="{D5CDD505-2E9C-101B-9397-08002B2CF9AE}" pid="5" name="MSIP_Label_94e1e3e5-28aa-42d2-a9d5-f117a2286530_Name">
    <vt:lpwstr>C2-Interne avec marquage</vt:lpwstr>
  </property>
  <property fmtid="{D5CDD505-2E9C-101B-9397-08002B2CF9AE}" pid="6" name="MSIP_Label_94e1e3e5-28aa-42d2-a9d5-f117a2286530_SiteId">
    <vt:lpwstr>6eab6365-8194-49c6-a4d0-e2d1a0fbeb74</vt:lpwstr>
  </property>
  <property fmtid="{D5CDD505-2E9C-101B-9397-08002B2CF9AE}" pid="7" name="MSIP_Label_94e1e3e5-28aa-42d2-a9d5-f117a2286530_ActionId">
    <vt:lpwstr>d8241a1a-3522-4ffe-9228-b27cb07ac7e5</vt:lpwstr>
  </property>
  <property fmtid="{D5CDD505-2E9C-101B-9397-08002B2CF9AE}" pid="8" name="MSIP_Label_94e1e3e5-28aa-42d2-a9d5-f117a2286530_ContentBits">
    <vt:lpwstr>2</vt:lpwstr>
  </property>
  <property fmtid="{D5CDD505-2E9C-101B-9397-08002B2CF9AE}" pid="9" name="MSIP_Label_94e1e3e5-28aa-42d2-a9d5-f117a2286530_Tag">
    <vt:lpwstr>10, 3, 0, 1</vt:lpwstr>
  </property>
</Properties>
</file>